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5下水（特環）\"/>
    </mc:Choice>
  </mc:AlternateContent>
  <workbookProtection workbookAlgorithmName="SHA-512" workbookHashValue="KY3s+TulBazgvDX95yUf05n/2sbnPQc0jmblrPqXUxYNeOy6aDLo4hAVWrOYRm3Bf9xiljAMKnVb4GUr91kGBA==" workbookSaltValue="N+u+WOdCPq9zjUMLCWgoI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W10" i="4"/>
  <c r="I10" i="4"/>
  <c r="BB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<sst xmlns="http://schemas.openxmlformats.org/spreadsheetml/2006/main" count="228" uniqueCount="114">
  <si>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</si>
  <si>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</si>
  <si>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</si>
  <si>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</si>
  <si>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</si>
  <si>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</si>
  <si>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</si>
  <si>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</si>
  <si>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</si>
  <si>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</si>
  <si>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</si>
  <si>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</si>
  <si>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</si>
  <si>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</si>
  <si>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</si>
  <si>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</si>
  <si>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</si>
  <si>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</si>
  <si>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</si>
  <si>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</si>
  <si>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</si>
  <si>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</si>
  <si>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</si>
  <si>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</si>
  <si>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</si>
  <si>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</si>
  <si>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</si>
  <si>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</si>
  <si>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</si>
  <si>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</si>
  <si>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</si>
  <si>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</si>
  <si>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</si>
  <si>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</si>
  <si>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</si>
  <si>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</si>
  <si>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</si>
  <si>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</si>
  <si>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</si>
  <si>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</si>
  <si>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</si>
  <si>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</si>
  <si>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</si>
  <si>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</si>
  <si>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</si>
  <si>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</si>
  <si>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</si>
  <si>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</si>
  <si>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</si>
  <si>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</si>
  <si>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</si>
  <si>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</si>
  <si>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</si>
  <si>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</si>
  <si>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</si>
  <si>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</si>
  <si>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</si>
  <si>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</si>
  <si>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</si>
  <si>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</si>
  <si>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</si>
  <si>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</si>
  <si>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</si>
  <si>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</si>
  <si>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</si>
  <si>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</si>
  <si>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</si>
  <si>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</si>
  <si>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</si>
  <si>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</si>
  <si>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</si>
  <si>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</si>
  <si>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</si>
  <si>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</si>
  <si>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</si>
  <si>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</si>
  <si>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</si>
  <si>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</si>
  <si>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</si>
  <si>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</si>
  <si>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</si>
  <si>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</si>
  <si>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</si>
  <si>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</si>
  <si>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</si>
  <si>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</si>
  <si>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</si>
  <si>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</si>
  <si>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</si>
  <si>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</si>
  <si>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</si>
  <si>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</si>
  <si>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</si>
  <si>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</si>
  <si>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</si>
  <si>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</si>
  <si>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</si>
  <si>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</si>
  <si>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足利市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</si>
  <si>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</si>
  <si>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</si>
  <si>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</si>
  <si>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</si>
  <si>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</si>
  <si>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</si>
  <si>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</si>
  <si>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</si>
  <si>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</si>
  <si>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</si>
  <si>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</si>
  <si>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</si>
  <si>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足利市特定環境保全公共下水道事業は、平成6年度に整備が完了し、区域拡大の予定もないため、現在、維持管理中心の経営を行っていました。
　こうした中、今後、管渠の老朽化が進むことから、事業を安定的に持続させるためには、施設の耐震化や長寿命化を進めるとともに、改築・更新を計画的に実施する必要がありました。
　そのため、平成30年度をもって、公共下水道事業に編入し、スケールメリットを生かした経営を行うことで、今後の改築・更新に備えることとしました。</t>
    <phoneticPr fontId="4"/>
  </si>
  <si>
    <t>　平成26年度において、比較的大規模な管路改修を実施した結果、当該年度の管渠改善率が大きくなっています。
　今後とも計画的に改築・更新を実施する必要があると考えられます。</t>
    <rPh sb="78" eb="79">
      <t>カンガ</t>
    </rPh>
    <phoneticPr fontId="4"/>
  </si>
  <si>
    <t>　経営の健全性・効率性を表す指標のうち、①の収益的収支比率は100%を若干下回る数値で推移しています。これは、既に計画面積の整備が完了し、維持管理業務が事業の中心となっているとともに、汚水処理は足利市公共下水道事業の処理施設を使用しているため、処理施設の建設に係る経費が計上されていないことによります。今後は、過去に借り入れた地方債の償還のピークである令和2年度を過ぎると改善すると見込まれます。
　④の企業債残高対象事業規模比率は類似団体と比較して、低くなっています。これは、企業債の新規借入を行っていないことから、債務残高が年々減少しているためであり、今後も、減少傾向で推移する見込みです。
　⑤の経費回収率は100%を超えており、適正な使用料収入が確保されていると考えられます。
　⑥の汚水処理原価は、類似団体と比較すると低いことから、類似団体と比較して効率的な汚水処理を行っていると考えられます。　
　⑦の施設利用率は、足利市公共下水道事業の処理施設を使用しているため、著しく低い値になっています。
　⑧の水洗化率は類似団体平均を上回っていますが、健全経営に向け使用料収入の確保は必須ですので、今後も区域内の未接続世帯解消に向け、接続促進活動を積極的に実施する必要があります。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</si>
</sst>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0.86</c:v>
                </c:pt>
                <c:pt idx="1">
                  <c:v>0.28999999999999998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FB3-41FE-A5E4-8AE10787AE1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EFB3-41FE-A5E4-8AE10787AE1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0.59</c:v>
                </c:pt>
                <c:pt idx="1">
                  <c:v>0.49</c:v>
                </c:pt>
                <c:pt idx="2">
                  <c:v>0.47</c:v>
                </c:pt>
                <c:pt idx="3">
                  <c:v>0.51</c:v>
                </c:pt>
                <c:pt idx="4">
                  <c:v>0.48</c:v>
                </c:pt>
              </c:numCache>
            </c:numRef>
          </c:val>
          <c:extLst>
            <c:ext xmlns:c16="http://schemas.microsoft.com/office/drawing/2014/chart" uri="{C3380CC4-5D6E-409C-BE32-E72D297353CC}">
              <c16:uniqueId val="{00000000-0DF3-4BBF-AF7D-4BDBE563549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0DF3-4BBF-AF7D-4BDBE563549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86.89</c:v>
                </c:pt>
                <c:pt idx="1">
                  <c:v>86.82</c:v>
                </c:pt>
                <c:pt idx="2">
                  <c:v>86.73</c:v>
                </c:pt>
                <c:pt idx="3">
                  <c:v>87.85</c:v>
                </c:pt>
                <c:pt idx="4">
                  <c:v>88.17</c:v>
                </c:pt>
              </c:numCache>
            </c:numRef>
          </c:val>
          <c:extLst>
            <c:ext xmlns:c16="http://schemas.microsoft.com/office/drawing/2014/chart" uri="{C3380CC4-5D6E-409C-BE32-E72D297353CC}">
              <c16:uniqueId val="{00000000-2344-41DF-B49E-BF82C229504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2344-41DF-B49E-BF82C229504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99.15</c:v>
                </c:pt>
                <c:pt idx="1">
                  <c:v>99.12</c:v>
                </c:pt>
                <c:pt idx="2">
                  <c:v>99.06</c:v>
                </c:pt>
                <c:pt idx="3">
                  <c:v>99.02</c:v>
                </c:pt>
                <c:pt idx="4">
                  <c:v>98.99</c:v>
                </c:pt>
              </c:numCache>
            </c:numRef>
          </c:val>
          <c:extLst>
            <c:ext xmlns:c16="http://schemas.microsoft.com/office/drawing/2014/chart" uri="{C3380CC4-5D6E-409C-BE32-E72D297353CC}">
              <c16:uniqueId val="{00000000-6F60-41F9-A375-39D18A9C7F7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60-41F9-A375-39D18A9C7F7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57-4C42-B375-373911BD5F0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57-4C42-B375-373911BD5F0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8D-4E92-B091-0A230E8D07D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8D-4E92-B091-0A230E8D07D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52-4F00-A6FB-9899D1061B3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52-4F00-A6FB-9899D1061B3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00-435E-8365-7A6105985E9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00-435E-8365-7A6105985E9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205.8</c:v>
                </c:pt>
                <c:pt idx="1">
                  <c:v>72.63</c:v>
                </c:pt>
                <c:pt idx="2">
                  <c:v>84.5</c:v>
                </c:pt>
                <c:pt idx="3">
                  <c:v>69.28</c:v>
                </c:pt>
                <c:pt idx="4">
                  <c:v>42.33</c:v>
                </c:pt>
              </c:numCache>
            </c:numRef>
          </c:val>
          <c:extLst>
            <c:ext xmlns:c16="http://schemas.microsoft.com/office/drawing/2014/chart" uri="{C3380CC4-5D6E-409C-BE32-E72D297353CC}">
              <c16:uniqueId val="{00000000-4510-42CE-A248-BD19622AB93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4510-42CE-A248-BD19622AB93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103.77</c:v>
                </c:pt>
                <c:pt idx="1">
                  <c:v>102.45</c:v>
                </c:pt>
                <c:pt idx="2">
                  <c:v>102.16</c:v>
                </c:pt>
                <c:pt idx="3">
                  <c:v>102.19</c:v>
                </c:pt>
                <c:pt idx="4">
                  <c:v>100</c:v>
                </c:pt>
              </c:numCache>
            </c:numRef>
          </c:val>
          <c:extLst>
            <c:ext xmlns:c16="http://schemas.microsoft.com/office/drawing/2014/chart" uri="{C3380CC4-5D6E-409C-BE32-E72D297353CC}">
              <c16:uniqueId val="{00000000-7D6D-497A-A6B4-7C0268A16BA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7D6D-497A-A6B4-7C0268A16BA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149.99</c:v>
                </c:pt>
                <c:pt idx="2">
                  <c:v>150</c:v>
                </c:pt>
                <c:pt idx="3">
                  <c:v>150</c:v>
                </c:pt>
                <c:pt idx="4">
                  <c:v>153.16999999999999</c:v>
                </c:pt>
              </c:numCache>
            </c:numRef>
          </c:val>
          <c:extLst>
            <c:ext xmlns:c16="http://schemas.microsoft.com/office/drawing/2014/chart" uri="{C3380CC4-5D6E-409C-BE32-E72D297353CC}">
              <c16:uniqueId val="{00000000-5D95-49AD-86A4-E13A28941B1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5D95-49AD-86A4-E13A28941B1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I36" sqref="BI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栃木県　足利市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148792</v>
      </c>
      <c r="AM8" s="68"/>
      <c r="AN8" s="68"/>
      <c r="AO8" s="68"/>
      <c r="AP8" s="68"/>
      <c r="AQ8" s="68"/>
      <c r="AR8" s="68"/>
      <c r="AS8" s="68"/>
      <c r="AT8" s="67">
        <f>データ!T6</f>
        <v>177.76</v>
      </c>
      <c r="AU8" s="67"/>
      <c r="AV8" s="67"/>
      <c r="AW8" s="67"/>
      <c r="AX8" s="67"/>
      <c r="AY8" s="67"/>
      <c r="AZ8" s="67"/>
      <c r="BA8" s="67"/>
      <c r="BB8" s="67">
        <f>データ!U6</f>
        <v>837.04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0.48</v>
      </c>
      <c r="Q10" s="67"/>
      <c r="R10" s="67"/>
      <c r="S10" s="67"/>
      <c r="T10" s="67"/>
      <c r="U10" s="67"/>
      <c r="V10" s="67"/>
      <c r="W10" s="67">
        <f>データ!Q6</f>
        <v>46.28</v>
      </c>
      <c r="X10" s="67"/>
      <c r="Y10" s="67"/>
      <c r="Z10" s="67"/>
      <c r="AA10" s="67"/>
      <c r="AB10" s="67"/>
      <c r="AC10" s="67"/>
      <c r="AD10" s="68">
        <f>データ!R6</f>
        <v>2990</v>
      </c>
      <c r="AE10" s="68"/>
      <c r="AF10" s="68"/>
      <c r="AG10" s="68"/>
      <c r="AH10" s="68"/>
      <c r="AI10" s="68"/>
      <c r="AJ10" s="68"/>
      <c r="AK10" s="2"/>
      <c r="AL10" s="68">
        <f>データ!V6</f>
        <v>710</v>
      </c>
      <c r="AM10" s="68"/>
      <c r="AN10" s="68"/>
      <c r="AO10" s="68"/>
      <c r="AP10" s="68"/>
      <c r="AQ10" s="68"/>
      <c r="AR10" s="68"/>
      <c r="AS10" s="68"/>
      <c r="AT10" s="67">
        <f>データ!W6</f>
        <v>0.18</v>
      </c>
      <c r="AU10" s="67"/>
      <c r="AV10" s="67"/>
      <c r="AW10" s="67"/>
      <c r="AX10" s="67"/>
      <c r="AY10" s="67"/>
      <c r="AZ10" s="67"/>
      <c r="BA10" s="67"/>
      <c r="BB10" s="67">
        <f>データ!X6</f>
        <v>3944.44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j3Xfmc4tlwUt+GzScX15P8vjaBt6ZllxjzTzZxPlOCjz8hWHARC2sHYLOAiYKczhISAVFSD4enaOCctxrRNtJQ==" saltValue="k4Q3e35hEmH36p3E8YH2g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92029</v>
      </c>
      <c r="D6" s="33">
        <f t="shared" si="3"/>
        <v>47</v>
      </c>
      <c r="E6" s="33">
        <f t="shared" si="3"/>
        <v>17</v>
      </c>
      <c r="F6" s="33">
        <f t="shared" si="3"/>
        <v>4</v>
      </c>
      <c r="G6" s="33">
        <f t="shared" si="3"/>
        <v>0</v>
      </c>
      <c r="H6" s="33" t="str">
        <f t="shared" si="3"/>
        <v>栃木県　足利市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0.48</v>
      </c>
      <c r="Q6" s="34">
        <f t="shared" si="3"/>
        <v>46.28</v>
      </c>
      <c r="R6" s="34">
        <f t="shared" si="3"/>
        <v>2990</v>
      </c>
      <c r="S6" s="34">
        <f t="shared" si="3"/>
        <v>148792</v>
      </c>
      <c r="T6" s="34">
        <f t="shared" si="3"/>
        <v>177.76</v>
      </c>
      <c r="U6" s="34">
        <f t="shared" si="3"/>
        <v>837.04</v>
      </c>
      <c r="V6" s="34">
        <f t="shared" si="3"/>
        <v>710</v>
      </c>
      <c r="W6" s="34">
        <f t="shared" si="3"/>
        <v>0.18</v>
      </c>
      <c r="X6" s="34">
        <f t="shared" si="3"/>
        <v>3944.44</v>
      </c>
      <c r="Y6" s="35">
        <f>IF(Y7="",NA(),Y7)</f>
        <v>99.15</v>
      </c>
      <c r="Z6" s="35">
        <f t="shared" ref="Z6:AH6" si="4">IF(Z7="",NA(),Z7)</f>
        <v>99.12</v>
      </c>
      <c r="AA6" s="35">
        <f t="shared" si="4"/>
        <v>99.06</v>
      </c>
      <c r="AB6" s="35">
        <f t="shared" si="4"/>
        <v>99.02</v>
      </c>
      <c r="AC6" s="35">
        <f t="shared" si="4"/>
        <v>98.99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205.8</v>
      </c>
      <c r="BG6" s="35">
        <f t="shared" ref="BG6:BO6" si="7">IF(BG7="",NA(),BG7)</f>
        <v>72.63</v>
      </c>
      <c r="BH6" s="35">
        <f t="shared" si="7"/>
        <v>84.5</v>
      </c>
      <c r="BI6" s="35">
        <f t="shared" si="7"/>
        <v>69.28</v>
      </c>
      <c r="BJ6" s="35">
        <f t="shared" si="7"/>
        <v>42.33</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103.77</v>
      </c>
      <c r="BR6" s="35">
        <f t="shared" ref="BR6:BZ6" si="8">IF(BR7="",NA(),BR7)</f>
        <v>102.45</v>
      </c>
      <c r="BS6" s="35">
        <f t="shared" si="8"/>
        <v>102.16</v>
      </c>
      <c r="BT6" s="35">
        <f t="shared" si="8"/>
        <v>102.19</v>
      </c>
      <c r="BU6" s="35">
        <f t="shared" si="8"/>
        <v>100</v>
      </c>
      <c r="BV6" s="35">
        <f t="shared" si="8"/>
        <v>66.56</v>
      </c>
      <c r="BW6" s="35">
        <f t="shared" si="8"/>
        <v>66.22</v>
      </c>
      <c r="BX6" s="35">
        <f t="shared" si="8"/>
        <v>69.87</v>
      </c>
      <c r="BY6" s="35">
        <f t="shared" si="8"/>
        <v>74.3</v>
      </c>
      <c r="BZ6" s="35">
        <f t="shared" si="8"/>
        <v>72.260000000000005</v>
      </c>
      <c r="CA6" s="34" t="str">
        <f>IF(CA7="","",IF(CA7="-","【-】","【"&amp;SUBSTITUTE(TEXT(CA7,"#,##0.00"),"-","△")&amp;"】"))</f>
        <v>【74.48】</v>
      </c>
      <c r="CB6" s="35">
        <f>IF(CB7="",NA(),CB7)</f>
        <v>150</v>
      </c>
      <c r="CC6" s="35">
        <f t="shared" ref="CC6:CK6" si="9">IF(CC7="",NA(),CC7)</f>
        <v>149.99</v>
      </c>
      <c r="CD6" s="35">
        <f t="shared" si="9"/>
        <v>150</v>
      </c>
      <c r="CE6" s="35">
        <f t="shared" si="9"/>
        <v>150</v>
      </c>
      <c r="CF6" s="35">
        <f t="shared" si="9"/>
        <v>153.16999999999999</v>
      </c>
      <c r="CG6" s="35">
        <f t="shared" si="9"/>
        <v>244.29</v>
      </c>
      <c r="CH6" s="35">
        <f t="shared" si="9"/>
        <v>246.72</v>
      </c>
      <c r="CI6" s="35">
        <f t="shared" si="9"/>
        <v>234.96</v>
      </c>
      <c r="CJ6" s="35">
        <f t="shared" si="9"/>
        <v>221.81</v>
      </c>
      <c r="CK6" s="35">
        <f t="shared" si="9"/>
        <v>230.02</v>
      </c>
      <c r="CL6" s="34" t="str">
        <f>IF(CL7="","",IF(CL7="-","【-】","【"&amp;SUBSTITUTE(TEXT(CL7,"#,##0.00"),"-","△")&amp;"】"))</f>
        <v>【219.46】</v>
      </c>
      <c r="CM6" s="35">
        <f>IF(CM7="",NA(),CM7)</f>
        <v>0.59</v>
      </c>
      <c r="CN6" s="35">
        <f t="shared" ref="CN6:CV6" si="10">IF(CN7="",NA(),CN7)</f>
        <v>0.49</v>
      </c>
      <c r="CO6" s="35">
        <f t="shared" si="10"/>
        <v>0.47</v>
      </c>
      <c r="CP6" s="35">
        <f t="shared" si="10"/>
        <v>0.51</v>
      </c>
      <c r="CQ6" s="35">
        <f t="shared" si="10"/>
        <v>0.48</v>
      </c>
      <c r="CR6" s="35">
        <f t="shared" si="10"/>
        <v>43.58</v>
      </c>
      <c r="CS6" s="35">
        <f t="shared" si="10"/>
        <v>41.35</v>
      </c>
      <c r="CT6" s="35">
        <f t="shared" si="10"/>
        <v>42.9</v>
      </c>
      <c r="CU6" s="35">
        <f t="shared" si="10"/>
        <v>43.36</v>
      </c>
      <c r="CV6" s="35">
        <f t="shared" si="10"/>
        <v>42.56</v>
      </c>
      <c r="CW6" s="34" t="str">
        <f>IF(CW7="","",IF(CW7="-","【-】","【"&amp;SUBSTITUTE(TEXT(CW7,"#,##0.00"),"-","△")&amp;"】"))</f>
        <v>【42.82】</v>
      </c>
      <c r="CX6" s="35">
        <f>IF(CX7="",NA(),CX7)</f>
        <v>86.89</v>
      </c>
      <c r="CY6" s="35">
        <f t="shared" ref="CY6:DG6" si="11">IF(CY7="",NA(),CY7)</f>
        <v>86.82</v>
      </c>
      <c r="CZ6" s="35">
        <f t="shared" si="11"/>
        <v>86.73</v>
      </c>
      <c r="DA6" s="35">
        <f t="shared" si="11"/>
        <v>87.85</v>
      </c>
      <c r="DB6" s="35">
        <f t="shared" si="11"/>
        <v>88.17</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0.86</v>
      </c>
      <c r="EF6" s="35">
        <f t="shared" ref="EF6:EN6" si="14">IF(EF7="",NA(),EF7)</f>
        <v>0.28999999999999998</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92029</v>
      </c>
      <c r="D7" s="37">
        <v>47</v>
      </c>
      <c r="E7" s="37">
        <v>17</v>
      </c>
      <c r="F7" s="37">
        <v>4</v>
      </c>
      <c r="G7" s="37">
        <v>0</v>
      </c>
      <c r="H7" s="37" t="s">
        <v>98</v>
      </c>
      <c r="I7" s="37" t="s">
        <v>99</v>
      </c>
      <c r="J7" s="37" t="s">
        <v>100</v>
      </c>
      <c r="K7" s="37" t="s">
        <v>101</v>
      </c>
      <c r="L7" s="37" t="s">
        <v>102</v>
      </c>
      <c r="M7" s="37" t="s">
        <v>103</v>
      </c>
      <c r="N7" s="38" t="s">
        <v>104</v>
      </c>
      <c r="O7" s="38" t="s">
        <v>105</v>
      </c>
      <c r="P7" s="38">
        <v>0.48</v>
      </c>
      <c r="Q7" s="38">
        <v>46.28</v>
      </c>
      <c r="R7" s="38">
        <v>2990</v>
      </c>
      <c r="S7" s="38">
        <v>148792</v>
      </c>
      <c r="T7" s="38">
        <v>177.76</v>
      </c>
      <c r="U7" s="38">
        <v>837.04</v>
      </c>
      <c r="V7" s="38">
        <v>710</v>
      </c>
      <c r="W7" s="38">
        <v>0.18</v>
      </c>
      <c r="X7" s="38">
        <v>3944.44</v>
      </c>
      <c r="Y7" s="38">
        <v>99.15</v>
      </c>
      <c r="Z7" s="38">
        <v>99.12</v>
      </c>
      <c r="AA7" s="38">
        <v>99.06</v>
      </c>
      <c r="AB7" s="38">
        <v>99.02</v>
      </c>
      <c r="AC7" s="38">
        <v>98.99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205.8</v>
      </c>
      <c r="BG7" s="38">
        <v>72.63</v>
      </c>
      <c r="BH7" s="38">
        <v>84.5</v>
      </c>
      <c r="BI7" s="38">
        <v>69.28</v>
      </c>
      <c r="BJ7" s="38">
        <v>42.33</v>
      </c>
      <c r="BK7" s="38">
        <v>1436</v>
      </c>
      <c r="BL7" s="38">
        <v>1434.89</v>
      </c>
      <c r="BM7" s="38">
        <v>1298.9100000000001</v>
      </c>
      <c r="BN7" s="38">
        <v>1243.71</v>
      </c>
      <c r="BO7" s="38">
        <v>1194.1500000000001</v>
      </c>
      <c r="BP7" s="38">
        <v>1209.4000000000001</v>
      </c>
      <c r="BQ7" s="38">
        <v>103.77</v>
      </c>
      <c r="BR7" s="38">
        <v>102.45</v>
      </c>
      <c r="BS7" s="38">
        <v>102.16</v>
      </c>
      <c r="BT7" s="38">
        <v>102.19</v>
      </c>
      <c r="BU7" s="38">
        <v>100</v>
      </c>
      <c r="BV7" s="38">
        <v>66.56</v>
      </c>
      <c r="BW7" s="38">
        <v>66.22</v>
      </c>
      <c r="BX7" s="38">
        <v>69.87</v>
      </c>
      <c r="BY7" s="38">
        <v>74.3</v>
      </c>
      <c r="BZ7" s="38">
        <v>72.260000000000005</v>
      </c>
      <c r="CA7" s="38">
        <v>74.48</v>
      </c>
      <c r="CB7" s="38">
        <v>150</v>
      </c>
      <c r="CC7" s="38">
        <v>149.99</v>
      </c>
      <c r="CD7" s="38">
        <v>150</v>
      </c>
      <c r="CE7" s="38">
        <v>150</v>
      </c>
      <c r="CF7" s="38">
        <v>153.16999999999999</v>
      </c>
      <c r="CG7" s="38">
        <v>244.29</v>
      </c>
      <c r="CH7" s="38">
        <v>246.72</v>
      </c>
      <c r="CI7" s="38">
        <v>234.96</v>
      </c>
      <c r="CJ7" s="38">
        <v>221.81</v>
      </c>
      <c r="CK7" s="38">
        <v>230.02</v>
      </c>
      <c r="CL7" s="38">
        <v>219.46</v>
      </c>
      <c r="CM7" s="38">
        <v>0.59</v>
      </c>
      <c r="CN7" s="38">
        <v>0.49</v>
      </c>
      <c r="CO7" s="38">
        <v>0.47</v>
      </c>
      <c r="CP7" s="38">
        <v>0.51</v>
      </c>
      <c r="CQ7" s="38">
        <v>0.48</v>
      </c>
      <c r="CR7" s="38">
        <v>43.58</v>
      </c>
      <c r="CS7" s="38">
        <v>41.35</v>
      </c>
      <c r="CT7" s="38">
        <v>42.9</v>
      </c>
      <c r="CU7" s="38">
        <v>43.36</v>
      </c>
      <c r="CV7" s="38">
        <v>42.56</v>
      </c>
      <c r="CW7" s="38">
        <v>42.82</v>
      </c>
      <c r="CX7" s="38">
        <v>86.89</v>
      </c>
      <c r="CY7" s="38">
        <v>86.82</v>
      </c>
      <c r="CZ7" s="38">
        <v>86.73</v>
      </c>
      <c r="DA7" s="38">
        <v>87.85</v>
      </c>
      <c r="DB7" s="38">
        <v>88.17</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0.86</v>
      </c>
      <c r="EF7" s="38">
        <v>0.28999999999999998</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2020-01-31T02:55:12Z</cp:lastPrinted>
  <dcterms:created xsi:type="dcterms:W3CDTF">2019-12-05T05:11:08Z</dcterms:created>
  <dcterms:modified xsi:type="dcterms:W3CDTF">2020-02-26T23:42:07Z</dcterms:modified>
  <cp:category/>
</cp:coreProperties>
</file>