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4★市町→県\10矢板市　修正依頼中\"/>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P10" i="4"/>
  <c r="I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<sst xmlns="http://schemas.openxmlformats.org/spreadsheetml/2006/main" count="240" uniqueCount="126">
  <si>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</si>
  <si>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</si>
  <si>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</si>
  <si>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</si>
  <si>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</si>
  <si>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</si>
  <si>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</si>
  <si>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</si>
  <si>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</si>
  <si>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</si>
  <si>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</si>
  <si>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</si>
  <si>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</si>
  <si>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</si>
  <si>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</si>
  <si>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</si>
  <si>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</si>
  <si>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</si>
  <si>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</si>
  <si>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</si>
  <si>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</si>
  <si>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</si>
  <si>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</si>
  <si>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</si>
  <si>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</si>
  <si>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</si>
  <si>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</si>
  <si>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</si>
  <si>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</si>
  <si>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</si>
  <si>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</si>
  <si>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</si>
  <si>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</si>
  <si>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</si>
  <si>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</si>
  <si>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</si>
  <si>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</si>
  <si>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</si>
  <si>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</si>
  <si>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</si>
  <si>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</si>
  <si>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</si>
  <si>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</si>
  <si>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</si>
  <si>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</si>
  <si>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</si>
  <si>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</si>
  <si>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</si>
  <si>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</si>
  <si>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</si>
  <si>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</si>
  <si>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</si>
  <si>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</si>
  <si>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</si>
  <si>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</si>
  <si>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</si>
  <si>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</si>
  <si>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</si>
  <si>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</si>
  <si>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</si>
  <si>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</si>
  <si>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</si>
  <si>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</si>
  <si>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</si>
  <si>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</si>
  <si>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</si>
  <si>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</si>
  <si>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</si>
  <si>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</si>
  <si>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</si>
  <si>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</si>
  <si>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</si>
  <si>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</si>
  <si>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</si>
  <si>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</si>
  <si>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</si>
  <si>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</si>
  <si>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</si>
  <si>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</si>
  <si>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</si>
  <si>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</si>
  <si>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</si>
  <si>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</si>
  <si>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</si>
  <si>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</si>
  <si>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</si>
  <si>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</si>
  <si>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</si>
  <si>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</si>
  <si>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</si>
  <si>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</si>
  <si>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</si>
  <si>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</si>
  <si>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</si>
  <si>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</si>
  <si>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</si>
  <si>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</si>
  <si>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</si>
  <si>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</si>
  <si>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</si>
  <si>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</si>
  <si>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</si>
  <si>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</si>
  <si>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</si>
  <si>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</si>
  <si>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</si>
  <si>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</si>
  <si>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</si>
  <si>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</si>
  <si>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</si>
  <si>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矢板市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</si>
  <si>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</si>
  <si>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</si>
  <si>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</si>
  <si>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</si>
  <si>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</si>
  <si>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</si>
  <si>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</si>
  <si>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</si>
  <si>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</si>
  <si>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</si>
  <si>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</si>
  <si>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経営状況について、①収益的収支比率は直近５か年でいずれも１００％未満であり、一般会計からの繰入金に依存している状況である。平成２４年度から平成２７年度にかけては右肩上がりになっていた（平成２５年度においては地方債の借換えにより低い率となっている）が、平成２８年度においては営業外収益の減により当比率の数値は下がっている。
　④企業債残高対事業規模比率は、平成２４年度から右肩下がりになっており、類似団体平均値と比較すると低い値となっている。しかし、今後も投資事業を実施し、平成４０年度頃からは管渠の更新も入ってくる見込みであるため、起債借入は継続することとなる。
　⑤経費回収率は、ほぼ１００％をキープしていることから、現在は下水道使用料で経費を賄えている状況と言えるが、今後の財源確保のためには、更に経費の削減と下水道への接続の促進が必要である。また、この指標には含まれていないものの、不明水対策を推進しその処理費を削減していくことが経営改善のための必要不可欠な措置である。
　⑥汚水処理原価は、類似団体平均値と比較すると低いものとなっている。しかし、今後老朽化による維持管理費の増大が見込まれることから、接続率の向上による有収水量を増加させる取組など経営改善の努力は継続していく。
　⑦施設利用率は、全国平均及び類似団体平均値と比較すると低い状況であるため、継続的に接続率の向上と処理区域の拡大に努めていく必要がある。
　⑧水洗化率は、平成２４年度から見ると増加はしているものの、全国平均及び類似団体平均値と比較すると低い状況である。今後も安定した維持管理等を図るための貴重な財源確保のために、水洗化の促進を図っていく必要がある。
</t>
    <phoneticPr fontId="4"/>
  </si>
  <si>
    <t>　水処理センターにおいては、平成３年度から供用開始し２０年以上経年している施設であるため機器及び建物等の老朽化が進んでおり、長寿命化計画に基づいて更新工事を進めている。
　管渠においては、平成４０年度頃に耐用年数を迎えるため、計画的な更新を進めていく必要がある。</t>
    <phoneticPr fontId="4"/>
  </si>
  <si>
    <t>非設置</t>
    <rPh sb="0" eb="1">
      <t>ヒ</t>
    </rPh>
    <rPh sb="1" eb="3">
      <t>セッチ</t>
    </rPh>
    <phoneticPr fontId="4"/>
  </si>
  <si>
    <t>　今後も投資事業である「下水道管渠築造事業」、「水処理センター建設事業（更新事業）」を進めていくために、より健全な経営を行っていく必要がある。特に、前述したように平成４０年度頃からは耐用年数を迎える管渠の更新事業が発生することから、財源を適切に確保していきたい。
　経営の健全化を図るため、数年以内に使用料の見直しを行う予定である。
　なお、経営戦略については策定済みである。</t>
    <rPh sb="171" eb="173">
      <t>ケイエイ</t>
    </rPh>
    <rPh sb="173" eb="175">
      <t>センリャク</t>
    </rPh>
    <rPh sb="180" eb="182">
      <t>サクテイ</t>
    </rPh>
    <rPh sb="182" eb="183">
      <t>ズ</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</si>
</sst>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6262392"/>
        <c:axId val="33665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336262392"/>
        <c:axId val="336659568"/>
      </c:lineChart>
      <c:dateAx>
        <c:axId val="336262392"/>
        <c:scaling>
          <c:orientation val="minMax"/>
        </c:scaling>
        <c:delete val="1"/>
        <c:axPos val="b"/>
        <c:numFmt formatCode="ge" sourceLinked="1"/>
        <c:majorTickMark val="none"/>
        <c:minorTickMark val="none"/>
        <c:tickLblPos val="none"/>
        <c:crossAx val="336659568"/>
        <c:crosses val="autoZero"/>
        <c:auto val="1"/>
        <c:lblOffset val="100"/>
        <c:baseTimeUnit val="years"/>
      </c:dateAx>
      <c:valAx>
        <c:axId val="33665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6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46.95</c:v>
                </c:pt>
                <c:pt idx="1">
                  <c:v>43.54</c:v>
                </c:pt>
                <c:pt idx="2">
                  <c:v>44.36</c:v>
                </c:pt>
                <c:pt idx="3">
                  <c:v>42.61</c:v>
                </c:pt>
                <c:pt idx="4">
                  <c:v>46.69</c:v>
                </c:pt>
              </c:numCache>
            </c:numRef>
          </c:val>
        </c:ser>
        <c:dLbls>
          <c:showLegendKey val="0"/>
          <c:showVal val="0"/>
          <c:showCatName val="0"/>
          <c:showSerName val="0"/>
          <c:showPercent val="0"/>
          <c:showBubbleSize val="0"/>
        </c:dLbls>
        <c:gapWidth val="150"/>
        <c:axId val="337132224"/>
        <c:axId val="33713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337132224"/>
        <c:axId val="337132616"/>
      </c:lineChart>
      <c:dateAx>
        <c:axId val="337132224"/>
        <c:scaling>
          <c:orientation val="minMax"/>
        </c:scaling>
        <c:delete val="1"/>
        <c:axPos val="b"/>
        <c:numFmt formatCode="ge" sourceLinked="1"/>
        <c:majorTickMark val="none"/>
        <c:minorTickMark val="none"/>
        <c:tickLblPos val="none"/>
        <c:crossAx val="337132616"/>
        <c:crosses val="autoZero"/>
        <c:auto val="1"/>
        <c:lblOffset val="100"/>
        <c:baseTimeUnit val="years"/>
      </c:dateAx>
      <c:valAx>
        <c:axId val="33713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77.89</c:v>
                </c:pt>
                <c:pt idx="1">
                  <c:v>78.849999999999994</c:v>
                </c:pt>
                <c:pt idx="2">
                  <c:v>80.33</c:v>
                </c:pt>
                <c:pt idx="3">
                  <c:v>80.56</c:v>
                </c:pt>
                <c:pt idx="4">
                  <c:v>79.290000000000006</c:v>
                </c:pt>
              </c:numCache>
            </c:numRef>
          </c:val>
        </c:ser>
        <c:dLbls>
          <c:showLegendKey val="0"/>
          <c:showVal val="0"/>
          <c:showCatName val="0"/>
          <c:showSerName val="0"/>
          <c:showPercent val="0"/>
          <c:showBubbleSize val="0"/>
        </c:dLbls>
        <c:gapWidth val="150"/>
        <c:axId val="337508064"/>
        <c:axId val="33750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337508064"/>
        <c:axId val="337508456"/>
      </c:lineChart>
      <c:dateAx>
        <c:axId val="337508064"/>
        <c:scaling>
          <c:orientation val="minMax"/>
        </c:scaling>
        <c:delete val="1"/>
        <c:axPos val="b"/>
        <c:numFmt formatCode="ge" sourceLinked="1"/>
        <c:majorTickMark val="none"/>
        <c:minorTickMark val="none"/>
        <c:tickLblPos val="none"/>
        <c:crossAx val="337508456"/>
        <c:crosses val="autoZero"/>
        <c:auto val="1"/>
        <c:lblOffset val="100"/>
        <c:baseTimeUnit val="years"/>
      </c:dateAx>
      <c:valAx>
        <c:axId val="33750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5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95.29</c:v>
                </c:pt>
                <c:pt idx="1">
                  <c:v>90.04</c:v>
                </c:pt>
                <c:pt idx="2">
                  <c:v>95.8</c:v>
                </c:pt>
                <c:pt idx="3">
                  <c:v>95.96</c:v>
                </c:pt>
                <c:pt idx="4">
                  <c:v>93.28</c:v>
                </c:pt>
              </c:numCache>
            </c:numRef>
          </c:val>
        </c:ser>
        <c:dLbls>
          <c:showLegendKey val="0"/>
          <c:showVal val="0"/>
          <c:showCatName val="0"/>
          <c:showSerName val="0"/>
          <c:showPercent val="0"/>
          <c:showBubbleSize val="0"/>
        </c:dLbls>
        <c:gapWidth val="150"/>
        <c:axId val="337258992"/>
        <c:axId val="33726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258992"/>
        <c:axId val="337265520"/>
      </c:lineChart>
      <c:dateAx>
        <c:axId val="337258992"/>
        <c:scaling>
          <c:orientation val="minMax"/>
        </c:scaling>
        <c:delete val="1"/>
        <c:axPos val="b"/>
        <c:numFmt formatCode="ge" sourceLinked="1"/>
        <c:majorTickMark val="none"/>
        <c:minorTickMark val="none"/>
        <c:tickLblPos val="none"/>
        <c:crossAx val="337265520"/>
        <c:crosses val="autoZero"/>
        <c:auto val="1"/>
        <c:lblOffset val="100"/>
        <c:baseTimeUnit val="years"/>
      </c:dateAx>
      <c:valAx>
        <c:axId val="33726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5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7314000"/>
        <c:axId val="33731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314000"/>
        <c:axId val="337314384"/>
      </c:lineChart>
      <c:dateAx>
        <c:axId val="337314000"/>
        <c:scaling>
          <c:orientation val="minMax"/>
        </c:scaling>
        <c:delete val="1"/>
        <c:axPos val="b"/>
        <c:numFmt formatCode="ge" sourceLinked="1"/>
        <c:majorTickMark val="none"/>
        <c:minorTickMark val="none"/>
        <c:tickLblPos val="none"/>
        <c:crossAx val="337314384"/>
        <c:crosses val="autoZero"/>
        <c:auto val="1"/>
        <c:lblOffset val="100"/>
        <c:baseTimeUnit val="years"/>
      </c:dateAx>
      <c:valAx>
        <c:axId val="33731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1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979304"/>
        <c:axId val="18397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979304"/>
        <c:axId val="183979696"/>
      </c:lineChart>
      <c:dateAx>
        <c:axId val="183979304"/>
        <c:scaling>
          <c:orientation val="minMax"/>
        </c:scaling>
        <c:delete val="1"/>
        <c:axPos val="b"/>
        <c:numFmt formatCode="ge" sourceLinked="1"/>
        <c:majorTickMark val="none"/>
        <c:minorTickMark val="none"/>
        <c:tickLblPos val="none"/>
        <c:crossAx val="183979696"/>
        <c:crosses val="autoZero"/>
        <c:auto val="1"/>
        <c:lblOffset val="100"/>
        <c:baseTimeUnit val="years"/>
      </c:dateAx>
      <c:valAx>
        <c:axId val="18397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7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980872"/>
        <c:axId val="18398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980872"/>
        <c:axId val="183981264"/>
      </c:lineChart>
      <c:dateAx>
        <c:axId val="183980872"/>
        <c:scaling>
          <c:orientation val="minMax"/>
        </c:scaling>
        <c:delete val="1"/>
        <c:axPos val="b"/>
        <c:numFmt formatCode="ge" sourceLinked="1"/>
        <c:majorTickMark val="none"/>
        <c:minorTickMark val="none"/>
        <c:tickLblPos val="none"/>
        <c:crossAx val="183981264"/>
        <c:crosses val="autoZero"/>
        <c:auto val="1"/>
        <c:lblOffset val="100"/>
        <c:baseTimeUnit val="years"/>
      </c:dateAx>
      <c:valAx>
        <c:axId val="18398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8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7440736"/>
        <c:axId val="33744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7440736"/>
        <c:axId val="337441128"/>
      </c:lineChart>
      <c:dateAx>
        <c:axId val="337440736"/>
        <c:scaling>
          <c:orientation val="minMax"/>
        </c:scaling>
        <c:delete val="1"/>
        <c:axPos val="b"/>
        <c:numFmt formatCode="ge" sourceLinked="1"/>
        <c:majorTickMark val="none"/>
        <c:minorTickMark val="none"/>
        <c:tickLblPos val="none"/>
        <c:crossAx val="337441128"/>
        <c:crosses val="autoZero"/>
        <c:auto val="1"/>
        <c:lblOffset val="100"/>
        <c:baseTimeUnit val="years"/>
      </c:dateAx>
      <c:valAx>
        <c:axId val="33744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4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181.73</c:v>
                </c:pt>
                <c:pt idx="1">
                  <c:v>33.61</c:v>
                </c:pt>
                <c:pt idx="2">
                  <c:v>24.81</c:v>
                </c:pt>
                <c:pt idx="3">
                  <c:v>49.1</c:v>
                </c:pt>
                <c:pt idx="4">
                  <c:v>35.68</c:v>
                </c:pt>
              </c:numCache>
            </c:numRef>
          </c:val>
        </c:ser>
        <c:dLbls>
          <c:showLegendKey val="0"/>
          <c:showVal val="0"/>
          <c:showCatName val="0"/>
          <c:showSerName val="0"/>
          <c:showPercent val="0"/>
          <c:showBubbleSize val="0"/>
        </c:dLbls>
        <c:gapWidth val="150"/>
        <c:axId val="337442304"/>
        <c:axId val="33744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337442304"/>
        <c:axId val="337442696"/>
      </c:lineChart>
      <c:dateAx>
        <c:axId val="337442304"/>
        <c:scaling>
          <c:orientation val="minMax"/>
        </c:scaling>
        <c:delete val="1"/>
        <c:axPos val="b"/>
        <c:numFmt formatCode="ge" sourceLinked="1"/>
        <c:majorTickMark val="none"/>
        <c:minorTickMark val="none"/>
        <c:tickLblPos val="none"/>
        <c:crossAx val="337442696"/>
        <c:crosses val="autoZero"/>
        <c:auto val="1"/>
        <c:lblOffset val="100"/>
        <c:baseTimeUnit val="years"/>
      </c:dateAx>
      <c:valAx>
        <c:axId val="33744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4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100.12</c:v>
                </c:pt>
                <c:pt idx="1">
                  <c:v>99.72</c:v>
                </c:pt>
                <c:pt idx="2">
                  <c:v>107.86</c:v>
                </c:pt>
                <c:pt idx="3">
                  <c:v>99.98</c:v>
                </c:pt>
                <c:pt idx="4">
                  <c:v>100.04</c:v>
                </c:pt>
              </c:numCache>
            </c:numRef>
          </c:val>
        </c:ser>
        <c:dLbls>
          <c:showLegendKey val="0"/>
          <c:showVal val="0"/>
          <c:showCatName val="0"/>
          <c:showSerName val="0"/>
          <c:showPercent val="0"/>
          <c:showBubbleSize val="0"/>
        </c:dLbls>
        <c:gapWidth val="150"/>
        <c:axId val="337129088"/>
        <c:axId val="337129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337129088"/>
        <c:axId val="337129480"/>
      </c:lineChart>
      <c:dateAx>
        <c:axId val="337129088"/>
        <c:scaling>
          <c:orientation val="minMax"/>
        </c:scaling>
        <c:delete val="1"/>
        <c:axPos val="b"/>
        <c:numFmt formatCode="ge" sourceLinked="1"/>
        <c:majorTickMark val="none"/>
        <c:minorTickMark val="none"/>
        <c:tickLblPos val="none"/>
        <c:crossAx val="337129480"/>
        <c:crosses val="autoZero"/>
        <c:auto val="1"/>
        <c:lblOffset val="100"/>
        <c:baseTimeUnit val="years"/>
      </c:dateAx>
      <c:valAx>
        <c:axId val="33712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158</c:v>
                </c:pt>
                <c:pt idx="1">
                  <c:v>158</c:v>
                </c:pt>
                <c:pt idx="2">
                  <c:v>150</c:v>
                </c:pt>
                <c:pt idx="3">
                  <c:v>162</c:v>
                </c:pt>
                <c:pt idx="4">
                  <c:v>161</c:v>
                </c:pt>
              </c:numCache>
            </c:numRef>
          </c:val>
        </c:ser>
        <c:dLbls>
          <c:showLegendKey val="0"/>
          <c:showVal val="0"/>
          <c:showCatName val="0"/>
          <c:showSerName val="0"/>
          <c:showPercent val="0"/>
          <c:showBubbleSize val="0"/>
        </c:dLbls>
        <c:gapWidth val="150"/>
        <c:axId val="337130656"/>
        <c:axId val="33713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337130656"/>
        <c:axId val="337131048"/>
      </c:lineChart>
      <c:dateAx>
        <c:axId val="337130656"/>
        <c:scaling>
          <c:orientation val="minMax"/>
        </c:scaling>
        <c:delete val="1"/>
        <c:axPos val="b"/>
        <c:numFmt formatCode="ge" sourceLinked="1"/>
        <c:majorTickMark val="none"/>
        <c:minorTickMark val="none"/>
        <c:tickLblPos val="none"/>
        <c:crossAx val="337131048"/>
        <c:crosses val="autoZero"/>
        <c:auto val="1"/>
        <c:lblOffset val="100"/>
        <c:baseTimeUnit val="years"/>
      </c:dateAx>
      <c:valAx>
        <c:axId val="33713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栃木県　矢板市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
        <v>124</v>
      </c>
      <c r="AE8" s="79"/>
      <c r="AF8" s="79"/>
      <c r="AG8" s="79"/>
      <c r="AH8" s="79"/>
      <c r="AI8" s="79"/>
      <c r="AJ8" s="79"/>
      <c r="AK8" s="4"/>
      <c r="AL8" s="73">
        <f>データ!S6</f>
        <v>33430</v>
      </c>
      <c r="AM8" s="73"/>
      <c r="AN8" s="73"/>
      <c r="AO8" s="73"/>
      <c r="AP8" s="73"/>
      <c r="AQ8" s="73"/>
      <c r="AR8" s="73"/>
      <c r="AS8" s="73"/>
      <c r="AT8" s="72">
        <f>データ!T6</f>
        <v>170.46</v>
      </c>
      <c r="AU8" s="72"/>
      <c r="AV8" s="72"/>
      <c r="AW8" s="72"/>
      <c r="AX8" s="72"/>
      <c r="AY8" s="72"/>
      <c r="AZ8" s="72"/>
      <c r="BA8" s="72"/>
      <c r="BB8" s="72">
        <f>データ!U6</f>
        <v>196.12</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36.659999999999997</v>
      </c>
      <c r="Q10" s="72"/>
      <c r="R10" s="72"/>
      <c r="S10" s="72"/>
      <c r="T10" s="72"/>
      <c r="U10" s="72"/>
      <c r="V10" s="72"/>
      <c r="W10" s="72">
        <f>データ!Q6</f>
        <v>68.040000000000006</v>
      </c>
      <c r="X10" s="72"/>
      <c r="Y10" s="72"/>
      <c r="Z10" s="72"/>
      <c r="AA10" s="72"/>
      <c r="AB10" s="72"/>
      <c r="AC10" s="72"/>
      <c r="AD10" s="73">
        <f>データ!R6</f>
        <v>2700</v>
      </c>
      <c r="AE10" s="73"/>
      <c r="AF10" s="73"/>
      <c r="AG10" s="73"/>
      <c r="AH10" s="73"/>
      <c r="AI10" s="73"/>
      <c r="AJ10" s="73"/>
      <c r="AK10" s="2"/>
      <c r="AL10" s="73">
        <f>データ!V6</f>
        <v>12221</v>
      </c>
      <c r="AM10" s="73"/>
      <c r="AN10" s="73"/>
      <c r="AO10" s="73"/>
      <c r="AP10" s="73"/>
      <c r="AQ10" s="73"/>
      <c r="AR10" s="73"/>
      <c r="AS10" s="73"/>
      <c r="AT10" s="72">
        <f>データ!W6</f>
        <v>4.71</v>
      </c>
      <c r="AU10" s="72"/>
      <c r="AV10" s="72"/>
      <c r="AW10" s="72"/>
      <c r="AX10" s="72"/>
      <c r="AY10" s="72"/>
      <c r="AZ10" s="72"/>
      <c r="BA10" s="72"/>
      <c r="BB10" s="72">
        <f>データ!X6</f>
        <v>2594.69</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92118</v>
      </c>
      <c r="D6" s="33">
        <f t="shared" si="3"/>
        <v>47</v>
      </c>
      <c r="E6" s="33">
        <f t="shared" si="3"/>
        <v>17</v>
      </c>
      <c r="F6" s="33">
        <f t="shared" si="3"/>
        <v>1</v>
      </c>
      <c r="G6" s="33">
        <f t="shared" si="3"/>
        <v>0</v>
      </c>
      <c r="H6" s="33" t="str">
        <f t="shared" si="3"/>
        <v>栃木県　矢板市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36.659999999999997</v>
      </c>
      <c r="Q6" s="34">
        <f t="shared" si="3"/>
        <v>68.040000000000006</v>
      </c>
      <c r="R6" s="34">
        <f t="shared" si="3"/>
        <v>2700</v>
      </c>
      <c r="S6" s="34">
        <f t="shared" si="3"/>
        <v>33430</v>
      </c>
      <c r="T6" s="34">
        <f t="shared" si="3"/>
        <v>170.46</v>
      </c>
      <c r="U6" s="34">
        <f t="shared" si="3"/>
        <v>196.12</v>
      </c>
      <c r="V6" s="34">
        <f t="shared" si="3"/>
        <v>12221</v>
      </c>
      <c r="W6" s="34">
        <f t="shared" si="3"/>
        <v>4.71</v>
      </c>
      <c r="X6" s="34">
        <f t="shared" si="3"/>
        <v>2594.69</v>
      </c>
      <c r="Y6" s="35">
        <f>IF(Y7="",NA(),Y7)</f>
        <v>95.29</v>
      </c>
      <c r="Z6" s="35">
        <f t="shared" ref="Z6:AH6" si="4">IF(Z7="",NA(),Z7)</f>
        <v>90.04</v>
      </c>
      <c r="AA6" s="35">
        <f t="shared" si="4"/>
        <v>95.8</v>
      </c>
      <c r="AB6" s="35">
        <f t="shared" si="4"/>
        <v>95.96</v>
      </c>
      <c r="AC6" s="35">
        <f t="shared" si="4"/>
        <v>93.28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181.73</v>
      </c>
      <c r="BG6" s="35">
        <f t="shared" ref="BG6:BO6" si="7">IF(BG7="",NA(),BG7)</f>
        <v>33.61</v>
      </c>
      <c r="BH6" s="35">
        <f t="shared" si="7"/>
        <v>24.81</v>
      </c>
      <c r="BI6" s="35">
        <f t="shared" si="7"/>
        <v>49.1</v>
      </c>
      <c r="BJ6" s="35">
        <f t="shared" si="7"/>
        <v>35.68</v>
      </c>
      <c r="BK6" s="35">
        <f t="shared" si="7"/>
        <v>1273.52</v>
      </c>
      <c r="BL6" s="35">
        <f t="shared" si="7"/>
        <v>1209.95</v>
      </c>
      <c r="BM6" s="35">
        <f t="shared" si="7"/>
        <v>1136.5</v>
      </c>
      <c r="BN6" s="35">
        <f t="shared" si="7"/>
        <v>1118.56</v>
      </c>
      <c r="BO6" s="35">
        <f t="shared" si="7"/>
        <v>1111.31</v>
      </c>
      <c r="BP6" s="34" t="str">
        <f>IF(BP7="","",IF(BP7="-","【-】","【"&amp;SUBSTITUTE(TEXT(BP7,"#,##0.00"),"-","△")&amp;"】"))</f>
        <v>【728.30】</v>
      </c>
      <c r="BQ6" s="35">
        <f>IF(BQ7="",NA(),BQ7)</f>
        <v>100.12</v>
      </c>
      <c r="BR6" s="35">
        <f t="shared" ref="BR6:BZ6" si="8">IF(BR7="",NA(),BR7)</f>
        <v>99.72</v>
      </c>
      <c r="BS6" s="35">
        <f t="shared" si="8"/>
        <v>107.86</v>
      </c>
      <c r="BT6" s="35">
        <f t="shared" si="8"/>
        <v>99.98</v>
      </c>
      <c r="BU6" s="35">
        <f t="shared" si="8"/>
        <v>100.04</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158</v>
      </c>
      <c r="CC6" s="35">
        <f t="shared" ref="CC6:CK6" si="9">IF(CC7="",NA(),CC7)</f>
        <v>158</v>
      </c>
      <c r="CD6" s="35">
        <f t="shared" si="9"/>
        <v>150</v>
      </c>
      <c r="CE6" s="35">
        <f t="shared" si="9"/>
        <v>162</v>
      </c>
      <c r="CF6" s="35">
        <f t="shared" si="9"/>
        <v>161</v>
      </c>
      <c r="CG6" s="35">
        <f t="shared" si="9"/>
        <v>224.94</v>
      </c>
      <c r="CH6" s="35">
        <f t="shared" si="9"/>
        <v>220.67</v>
      </c>
      <c r="CI6" s="35">
        <f t="shared" si="9"/>
        <v>217.82</v>
      </c>
      <c r="CJ6" s="35">
        <f t="shared" si="9"/>
        <v>215.28</v>
      </c>
      <c r="CK6" s="35">
        <f t="shared" si="9"/>
        <v>207.96</v>
      </c>
      <c r="CL6" s="34" t="str">
        <f>IF(CL7="","",IF(CL7="-","【-】","【"&amp;SUBSTITUTE(TEXT(CL7,"#,##0.00"),"-","△")&amp;"】"))</f>
        <v>【137.82】</v>
      </c>
      <c r="CM6" s="35">
        <f>IF(CM7="",NA(),CM7)</f>
        <v>46.95</v>
      </c>
      <c r="CN6" s="35">
        <f t="shared" ref="CN6:CV6" si="10">IF(CN7="",NA(),CN7)</f>
        <v>43.54</v>
      </c>
      <c r="CO6" s="35">
        <f t="shared" si="10"/>
        <v>44.36</v>
      </c>
      <c r="CP6" s="35">
        <f t="shared" si="10"/>
        <v>42.61</v>
      </c>
      <c r="CQ6" s="35">
        <f t="shared" si="10"/>
        <v>46.69</v>
      </c>
      <c r="CR6" s="35">
        <f t="shared" si="10"/>
        <v>55.41</v>
      </c>
      <c r="CS6" s="35">
        <f t="shared" si="10"/>
        <v>55.81</v>
      </c>
      <c r="CT6" s="35">
        <f t="shared" si="10"/>
        <v>54.44</v>
      </c>
      <c r="CU6" s="35">
        <f t="shared" si="10"/>
        <v>54.67</v>
      </c>
      <c r="CV6" s="35">
        <f t="shared" si="10"/>
        <v>53.51</v>
      </c>
      <c r="CW6" s="34" t="str">
        <f>IF(CW7="","",IF(CW7="-","【-】","【"&amp;SUBSTITUTE(TEXT(CW7,"#,##0.00"),"-","△")&amp;"】"))</f>
        <v>【60.09】</v>
      </c>
      <c r="CX6" s="35">
        <f>IF(CX7="",NA(),CX7)</f>
        <v>77.89</v>
      </c>
      <c r="CY6" s="35">
        <f t="shared" ref="CY6:DG6" si="11">IF(CY7="",NA(),CY7)</f>
        <v>78.849999999999994</v>
      </c>
      <c r="CZ6" s="35">
        <f t="shared" si="11"/>
        <v>80.33</v>
      </c>
      <c r="DA6" s="35">
        <f t="shared" si="11"/>
        <v>80.56</v>
      </c>
      <c r="DB6" s="35">
        <f t="shared" si="11"/>
        <v>79.290000000000006</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92118</v>
      </c>
      <c r="D7" s="37">
        <v>47</v>
      </c>
      <c r="E7" s="37">
        <v>17</v>
      </c>
      <c r="F7" s="37">
        <v>1</v>
      </c>
      <c r="G7" s="37">
        <v>0</v>
      </c>
      <c r="H7" s="37" t="s">
        <v>110</v>
      </c>
      <c r="I7" s="37" t="s">
        <v>111</v>
      </c>
      <c r="J7" s="37" t="s">
        <v>112</v>
      </c>
      <c r="K7" s="37" t="s">
        <v>113</v>
      </c>
      <c r="L7" s="37" t="s">
        <v>114</v>
      </c>
      <c r="M7" s="37"/>
      <c r="N7" s="38" t="s">
        <v>115</v>
      </c>
      <c r="O7" s="38" t="s">
        <v>116</v>
      </c>
      <c r="P7" s="38">
        <v>36.659999999999997</v>
      </c>
      <c r="Q7" s="38">
        <v>68.040000000000006</v>
      </c>
      <c r="R7" s="38">
        <v>2700</v>
      </c>
      <c r="S7" s="38">
        <v>33430</v>
      </c>
      <c r="T7" s="38">
        <v>170.46</v>
      </c>
      <c r="U7" s="38">
        <v>196.12</v>
      </c>
      <c r="V7" s="38">
        <v>12221</v>
      </c>
      <c r="W7" s="38">
        <v>4.71</v>
      </c>
      <c r="X7" s="38">
        <v>2594.69</v>
      </c>
      <c r="Y7" s="38">
        <v>95.29</v>
      </c>
      <c r="Z7" s="38">
        <v>90.04</v>
      </c>
      <c r="AA7" s="38">
        <v>95.8</v>
      </c>
      <c r="AB7" s="38">
        <v>95.96</v>
      </c>
      <c r="AC7" s="38">
        <v>93.28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181.73</v>
      </c>
      <c r="BG7" s="38">
        <v>33.61</v>
      </c>
      <c r="BH7" s="38">
        <v>24.81</v>
      </c>
      <c r="BI7" s="38">
        <v>49.1</v>
      </c>
      <c r="BJ7" s="38">
        <v>35.68</v>
      </c>
      <c r="BK7" s="38">
        <v>1273.52</v>
      </c>
      <c r="BL7" s="38">
        <v>1209.95</v>
      </c>
      <c r="BM7" s="38">
        <v>1136.5</v>
      </c>
      <c r="BN7" s="38">
        <v>1118.56</v>
      </c>
      <c r="BO7" s="38">
        <v>1111.31</v>
      </c>
      <c r="BP7" s="38">
        <v>728.3</v>
      </c>
      <c r="BQ7" s="38">
        <v>100.12</v>
      </c>
      <c r="BR7" s="38">
        <v>99.72</v>
      </c>
      <c r="BS7" s="38">
        <v>107.86</v>
      </c>
      <c r="BT7" s="38">
        <v>99.98</v>
      </c>
      <c r="BU7" s="38">
        <v>100.04</v>
      </c>
      <c r="BV7" s="38">
        <v>67.849999999999994</v>
      </c>
      <c r="BW7" s="38">
        <v>69.48</v>
      </c>
      <c r="BX7" s="38">
        <v>71.650000000000006</v>
      </c>
      <c r="BY7" s="38">
        <v>72.33</v>
      </c>
      <c r="BZ7" s="38">
        <v>75.540000000000006</v>
      </c>
      <c r="CA7" s="38">
        <v>100.04</v>
      </c>
      <c r="CB7" s="38">
        <v>158</v>
      </c>
      <c r="CC7" s="38">
        <v>158</v>
      </c>
      <c r="CD7" s="38">
        <v>150</v>
      </c>
      <c r="CE7" s="38">
        <v>162</v>
      </c>
      <c r="CF7" s="38">
        <v>161</v>
      </c>
      <c r="CG7" s="38">
        <v>224.94</v>
      </c>
      <c r="CH7" s="38">
        <v>220.67</v>
      </c>
      <c r="CI7" s="38">
        <v>217.82</v>
      </c>
      <c r="CJ7" s="38">
        <v>215.28</v>
      </c>
      <c r="CK7" s="38">
        <v>207.96</v>
      </c>
      <c r="CL7" s="38">
        <v>137.82</v>
      </c>
      <c r="CM7" s="38">
        <v>46.95</v>
      </c>
      <c r="CN7" s="38">
        <v>43.54</v>
      </c>
      <c r="CO7" s="38">
        <v>44.36</v>
      </c>
      <c r="CP7" s="38">
        <v>42.61</v>
      </c>
      <c r="CQ7" s="38">
        <v>46.69</v>
      </c>
      <c r="CR7" s="38">
        <v>55.41</v>
      </c>
      <c r="CS7" s="38">
        <v>55.81</v>
      </c>
      <c r="CT7" s="38">
        <v>54.44</v>
      </c>
      <c r="CU7" s="38">
        <v>54.67</v>
      </c>
      <c r="CV7" s="38">
        <v>53.51</v>
      </c>
      <c r="CW7" s="38">
        <v>60.09</v>
      </c>
      <c r="CX7" s="38">
        <v>77.89</v>
      </c>
      <c r="CY7" s="38">
        <v>78.849999999999994</v>
      </c>
      <c r="CZ7" s="38">
        <v>80.33</v>
      </c>
      <c r="DA7" s="38">
        <v>80.56</v>
      </c>
      <c r="DB7" s="38">
        <v>79.290000000000006</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2018-01-31T06:07:59Z</cp:lastPrinted>
  <dcterms:created xsi:type="dcterms:W3CDTF">2017-12-25T02:04:25Z</dcterms:created>
  <dcterms:modified xsi:type="dcterms:W3CDTF">2018-02-19T04:21:44Z</dcterms:modified>
  <cp:category/>
</cp:coreProperties>
</file>