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4下水（公共）\"/>
    </mc:Choice>
  </mc:AlternateContent>
  <workbookProtection workbookAlgorithmName="SHA-512" workbookHashValue="9UCd5SvoEWnMVAg94zYudYa/F4gm0ydcVjRT4iZXTmng5D2jCjqW+10R5sowTmXkVPlcFjBWoMrn12T3ZnF9eA==" workbookSaltValue="XISZFotu4oYmzrJ1WRAw+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<sst xmlns="http://schemas.openxmlformats.org/spreadsheetml/2006/main" count="297" uniqueCount="115">
  <si>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</si>
  <si>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</si>
  <si>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</si>
  <si>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</si>
  <si>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</si>
  <si>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</si>
  <si>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</si>
  <si>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</si>
  <si>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</si>
  <si>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</si>
  <si>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</si>
  <si>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</si>
  <si>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</si>
  <si>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</si>
  <si>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</si>
  <si>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</si>
  <si>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</si>
  <si>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</si>
  <si>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</si>
  <si>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</si>
  <si>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</si>
  <si>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</si>
  <si>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</si>
  <si>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</si>
  <si>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</si>
  <si>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</si>
  <si>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</si>
  <si>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</si>
  <si>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</si>
  <si>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</si>
  <si>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</si>
  <si>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</si>
  <si>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</si>
  <si>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</si>
  <si>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</si>
  <si>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</si>
  <si>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</si>
  <si>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</si>
  <si>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</si>
  <si>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</si>
  <si>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</si>
  <si>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</si>
  <si>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</si>
  <si>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</si>
  <si>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</si>
  <si>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</si>
  <si>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</si>
  <si>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</si>
  <si>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</si>
  <si>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</si>
  <si>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</si>
  <si>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</si>
  <si>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</si>
  <si>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</si>
  <si>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</si>
  <si>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</si>
  <si>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</si>
  <si>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</si>
  <si>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</si>
  <si>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</si>
  <si>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</si>
  <si>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</si>
  <si>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</si>
  <si>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</si>
  <si>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</si>
  <si>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</si>
  <si>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</si>
  <si>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</si>
  <si>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</si>
  <si>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</si>
  <si>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</si>
  <si>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</si>
  <si>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</si>
  <si>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</si>
  <si>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</si>
  <si>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</si>
  <si>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</si>
  <si>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</si>
  <si>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</si>
  <si>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</si>
  <si>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</si>
  <si>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</si>
  <si>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</si>
  <si>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</si>
  <si>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</si>
  <si>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</si>
  <si>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</si>
  <si>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</si>
  <si>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</si>
  <si>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</si>
  <si>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</si>
  <si>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</si>
  <si>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</si>
  <si>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</si>
  <si>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</si>
  <si>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</si>
  <si>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</si>
  <si>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</si>
  <si>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</si>
  <si>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</si>
  <si>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</si>
  <si>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</si>
  <si>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</si>
  <si>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</si>
  <si>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</si>
  <si>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</si>
  <si>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</si>
  <si>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</si>
  <si>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</si>
  <si>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</si>
  <si>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</si>
  <si>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</si>
  <si>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を策定することにより、施設の維持管理・改築修繕・新規整備を一体的に進めていく予定である。
　①有形固定資産減価償却率は、公営企業会計への移行から間もないことにより、減価償却累計額が少ないため、類似団体平均値を下回る状況である。</t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</si>
  <si>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</si>
  <si>
    <t>　当該年度は、地方公営企業法の全部適用への移行後の２年目である。そのため、全ての表について、前々年度以前との比較が困難な状況である。
　①経常収支比率は、100％を上回り、類似団体平均値より高い状況である。しかし、使用料で経費全額を回収できておらず、使用料以外の収入（主に一般会計からの繰入金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④企業債残高対事業規模比率は、建設投資の財源として企業債を活用していることから、類似団体平均値を上回る状況である。
　⑤経費回収率は、経済的・効率的に汚水処理施設の運転ができているため、類似団体平均値を上回る状況である。
　⑥汚水処理原価は、経済的・効率的に汚水処理施設の運転ができているため、類似団体平均値を下回る状況である。
　⑦施設利用率は、反応槽の増設により、類似団体平均値を下回る状況である。氏家処理区は、処理区域の拡大と新規接続件数の増加により、流入水量が増加傾向にある。しかし、喜連川処理区の接続率が低いため、今後も水洗化の促進が求められる。
　⑧水洗化率は、処理区域内における分譲等が促進されたことにより、接続件数が大幅に増加したため、類似団体平均値を上回る状況である。</t>
    <rPh sb="310" eb="312">
      <t>ケイヒ</t>
    </rPh>
    <rPh sb="312" eb="314">
      <t>カイシュウ</t>
    </rPh>
    <rPh sb="314" eb="315">
      <t>リツ</t>
    </rPh>
    <rPh sb="351" eb="352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</si>
</sst>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quotePrefix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4-43F6-A134-1FE058DB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4-43F6-A134-1FE058DB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31.83</c:v>
                </c:pt>
                <c:pt idx="4">
                  <c:v>32.03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5-4966-84D3-54AAD468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5-4966-84D3-54AAD468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93.95</c:v>
                </c:pt>
                <c:pt idx="4">
                  <c:v>92.88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4-4C46-A0DB-B9789C5C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4-4C46-A0DB-B9789C5C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125.24</c:v>
                </c:pt>
                <c:pt idx="4">
                  <c:v>125.45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AC1-AFC3-B4E6D4CD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106.57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5-4AC1-AFC3-B4E6D4CD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3.64</c:v>
                </c:pt>
                <c:pt idx="4">
                  <c:v>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3-474B-938D-71BDBCE5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15.85</c:v>
                </c:pt>
                <c:pt idx="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3-474B-938D-71BDBCE5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B-4BAF-A8D8-70803D6B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B-4BAF-A8D8-70803D6B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1-4F55-9198-D7EAF835E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53.44</c:v>
                </c:pt>
                <c:pt idx="4">
                  <c:v>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1-4F55-9198-D7EAF835E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30.62</c:v>
                </c:pt>
                <c:pt idx="4">
                  <c:v>41.03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A-4F04-B713-A9CB58731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47.03</c:v>
                </c:pt>
                <c:pt idx="4">
                  <c:v>40.67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A-4F04-B713-A9CB58731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2243.04</c:v>
                </c:pt>
                <c:pt idx="4">
                  <c:v>2094.9499999999998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B-4663-8093-447E5105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B-4663-8093-447E5105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88.08</c:v>
                </c:pt>
                <c:pt idx="4">
                  <c:v>88.18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D-41A0-A9F7-E5F82FA5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D-41A0-A9F7-E5F82FA5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4-4EDA-815E-A3A5E34B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4-4EDA-815E-A3A5E34B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2418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16750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791083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165415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2418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16750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791083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165415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241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54152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04063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26453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700786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075118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【67.52】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449451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【705.21】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449451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075118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700786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【134.52】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26453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【98.96】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2627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【36.52】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9271000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42449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さくら市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3</v>
      </c>
      <c r="C7" s="44"/>
      <c r="D7" s="44"/>
      <c r="E7" s="44"/>
      <c r="F7" s="44"/>
      <c r="G7" s="44"/>
      <c r="H7" s="44"/>
      <c r="I7" s="44" t="s">
        <v>12</v>
      </c>
      <c r="J7" s="44"/>
      <c r="K7" s="44"/>
      <c r="L7" s="44"/>
      <c r="M7" s="44"/>
      <c r="N7" s="44"/>
      <c r="O7" s="44"/>
      <c r="P7" s="44" t="s">
        <v>4</v>
      </c>
      <c r="Q7" s="44"/>
      <c r="R7" s="44"/>
      <c r="S7" s="44"/>
      <c r="T7" s="44"/>
      <c r="U7" s="44"/>
      <c r="V7" s="44"/>
      <c r="W7" s="44" t="s">
        <v>14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8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公共下水道</v>
      </c>
      <c r="Q8" s="45"/>
      <c r="R8" s="45"/>
      <c r="S8" s="45"/>
      <c r="T8" s="45"/>
      <c r="U8" s="45"/>
      <c r="V8" s="45"/>
      <c r="W8" s="45" t="str">
        <f>データ!L6</f>
        <v>Cc2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44329</v>
      </c>
      <c r="AM8" s="47"/>
      <c r="AN8" s="47"/>
      <c r="AO8" s="47"/>
      <c r="AP8" s="47"/>
      <c r="AQ8" s="47"/>
      <c r="AR8" s="47"/>
      <c r="AS8" s="47"/>
      <c r="AT8" s="48">
        <f>データ!T6</f>
        <v>125.63</v>
      </c>
      <c r="AU8" s="48"/>
      <c r="AV8" s="48"/>
      <c r="AW8" s="48"/>
      <c r="AX8" s="48"/>
      <c r="AY8" s="48"/>
      <c r="AZ8" s="48"/>
      <c r="BA8" s="48"/>
      <c r="BB8" s="48">
        <f>データ!U6</f>
        <v>352.85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13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21</v>
      </c>
      <c r="C9" s="44"/>
      <c r="D9" s="44"/>
      <c r="E9" s="44"/>
      <c r="F9" s="44"/>
      <c r="G9" s="44"/>
      <c r="H9" s="44"/>
      <c r="I9" s="44" t="s">
        <v>23</v>
      </c>
      <c r="J9" s="44"/>
      <c r="K9" s="44"/>
      <c r="L9" s="44"/>
      <c r="M9" s="44"/>
      <c r="N9" s="44"/>
      <c r="O9" s="44"/>
      <c r="P9" s="44" t="s">
        <v>24</v>
      </c>
      <c r="Q9" s="44"/>
      <c r="R9" s="44"/>
      <c r="S9" s="44"/>
      <c r="T9" s="44"/>
      <c r="U9" s="44"/>
      <c r="V9" s="44"/>
      <c r="W9" s="44" t="s">
        <v>27</v>
      </c>
      <c r="X9" s="44"/>
      <c r="Y9" s="44"/>
      <c r="Z9" s="44"/>
      <c r="AA9" s="44"/>
      <c r="AB9" s="44"/>
      <c r="AC9" s="44"/>
      <c r="AD9" s="44" t="s">
        <v>22</v>
      </c>
      <c r="AE9" s="44"/>
      <c r="AF9" s="44"/>
      <c r="AG9" s="44"/>
      <c r="AH9" s="44"/>
      <c r="AI9" s="44"/>
      <c r="AJ9" s="44"/>
      <c r="AK9" s="3"/>
      <c r="AL9" s="44" t="s">
        <v>29</v>
      </c>
      <c r="AM9" s="44"/>
      <c r="AN9" s="44"/>
      <c r="AO9" s="44"/>
      <c r="AP9" s="44"/>
      <c r="AQ9" s="44"/>
      <c r="AR9" s="44"/>
      <c r="AS9" s="44"/>
      <c r="AT9" s="44" t="s">
        <v>30</v>
      </c>
      <c r="AU9" s="44"/>
      <c r="AV9" s="44"/>
      <c r="AW9" s="44"/>
      <c r="AX9" s="44"/>
      <c r="AY9" s="44"/>
      <c r="AZ9" s="44"/>
      <c r="BA9" s="44"/>
      <c r="BB9" s="44" t="s">
        <v>31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34</v>
      </c>
      <c r="BM9" s="52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61.24</v>
      </c>
      <c r="J10" s="48"/>
      <c r="K10" s="48"/>
      <c r="L10" s="48"/>
      <c r="M10" s="48"/>
      <c r="N10" s="48"/>
      <c r="O10" s="48"/>
      <c r="P10" s="48">
        <f>データ!P6</f>
        <v>36.130000000000003</v>
      </c>
      <c r="Q10" s="48"/>
      <c r="R10" s="48"/>
      <c r="S10" s="48"/>
      <c r="T10" s="48"/>
      <c r="U10" s="48"/>
      <c r="V10" s="48"/>
      <c r="W10" s="48">
        <f>データ!Q6</f>
        <v>88.87</v>
      </c>
      <c r="X10" s="48"/>
      <c r="Y10" s="48"/>
      <c r="Z10" s="48"/>
      <c r="AA10" s="48"/>
      <c r="AB10" s="48"/>
      <c r="AC10" s="48"/>
      <c r="AD10" s="47">
        <f>データ!R6</f>
        <v>2530</v>
      </c>
      <c r="AE10" s="47"/>
      <c r="AF10" s="47"/>
      <c r="AG10" s="47"/>
      <c r="AH10" s="47"/>
      <c r="AI10" s="47"/>
      <c r="AJ10" s="47"/>
      <c r="AK10" s="2"/>
      <c r="AL10" s="47">
        <f>データ!V6</f>
        <v>15963</v>
      </c>
      <c r="AM10" s="47"/>
      <c r="AN10" s="47"/>
      <c r="AO10" s="47"/>
      <c r="AP10" s="47"/>
      <c r="AQ10" s="47"/>
      <c r="AR10" s="47"/>
      <c r="AS10" s="47"/>
      <c r="AT10" s="48">
        <f>データ!W6</f>
        <v>5.09</v>
      </c>
      <c r="AU10" s="48"/>
      <c r="AV10" s="48"/>
      <c r="AW10" s="48"/>
      <c r="AX10" s="48"/>
      <c r="AY10" s="48"/>
      <c r="AZ10" s="48"/>
      <c r="BA10" s="48"/>
      <c r="BB10" s="48">
        <f>データ!X6</f>
        <v>3136.15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37</v>
      </c>
      <c r="BM10" s="54"/>
      <c r="BN10" s="19" t="s">
        <v>38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39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40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3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3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3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3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3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3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3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3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3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3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3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3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3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3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3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3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3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3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3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3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3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3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3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3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3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3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3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3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3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3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3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3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3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3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3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3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3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3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3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9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3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3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3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10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3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3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3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3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3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3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3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3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3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3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3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3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3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3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3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0</v>
      </c>
      <c r="I84" s="6" t="s">
        <v>11</v>
      </c>
      <c r="J84" s="6" t="s">
        <v>47</v>
      </c>
      <c r="K84" s="6" t="s">
        <v>48</v>
      </c>
      <c r="L84" s="6" t="s">
        <v>32</v>
      </c>
      <c r="M84" s="6" t="s">
        <v>36</v>
      </c>
      <c r="N84" s="6" t="s">
        <v>49</v>
      </c>
      <c r="O84" s="6" t="s">
        <v>51</v>
      </c>
    </row>
    <row r="85" spans="1:78" hidden="1" x14ac:dyDescent="0.15">
      <c r="B85" s="6"/>
      <c r="C85" s="6"/>
      <c r="D85" s="6"/>
      <c r="E85" s="6" t="str">
        <f>データ!AI6</f>
        <v>【106.67】</v>
      </c>
      <c r="F85" s="6" t="str">
        <f>データ!AT6</f>
        <v>【3.64】</v>
      </c>
      <c r="G85" s="6" t="str">
        <f>データ!BE6</f>
        <v>【67.52】</v>
      </c>
      <c r="H85" s="6" t="str">
        <f>データ!BP6</f>
        <v>【705.21】</v>
      </c>
      <c r="I85" s="6" t="str">
        <f>データ!CA6</f>
        <v>【98.96】</v>
      </c>
      <c r="J85" s="6" t="str">
        <f>データ!CL6</f>
        <v>【134.52】</v>
      </c>
      <c r="K85" s="6" t="str">
        <f>データ!CW6</f>
        <v>【59.57】</v>
      </c>
      <c r="L85" s="6" t="str">
        <f>データ!DH6</f>
        <v>【95.57】</v>
      </c>
      <c r="M85" s="6" t="str">
        <f>データ!DS6</f>
        <v>【36.52】</v>
      </c>
      <c r="N85" s="6" t="str">
        <f>データ!ED6</f>
        <v>【5.72】</v>
      </c>
      <c r="O85" s="6" t="str">
        <f>データ!EO6</f>
        <v>【0.30】</v>
      </c>
    </row>
  </sheetData>
  <sheetProtection algorithmName="SHA-512" hashValue="RCG90Zu+zyHyXFzhubcIg/+e71xrbFG2YCcFAExP+mZCnHZL5yAqHnoTjlu/c4xUatT7lcWrXSJJLJxCnktBjQ==" saltValue="rmpxxH8Mz7Pqj3o+kKQO3Q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33</v>
      </c>
      <c r="C3" s="30" t="s">
        <v>56</v>
      </c>
      <c r="D3" s="30" t="s">
        <v>57</v>
      </c>
      <c r="E3" s="30" t="s">
        <v>6</v>
      </c>
      <c r="F3" s="30" t="s">
        <v>5</v>
      </c>
      <c r="G3" s="30" t="s">
        <v>25</v>
      </c>
      <c r="H3" s="79" t="s">
        <v>58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77" t="s">
        <v>52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9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50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44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28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15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7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88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88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89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88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89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88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89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88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89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88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89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88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89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88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89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88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89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88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89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88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89</v>
      </c>
    </row>
    <row r="6" spans="1:148" s="27" customFormat="1" x14ac:dyDescent="0.15">
      <c r="A6" s="28" t="s">
        <v>94</v>
      </c>
      <c r="B6" s="33">
        <f t="shared" ref="B6:X6" si="1">B7</f>
        <v>2020</v>
      </c>
      <c r="C6" s="33">
        <f t="shared" si="1"/>
        <v>92142</v>
      </c>
      <c r="D6" s="33">
        <f t="shared" si="1"/>
        <v>46</v>
      </c>
      <c r="E6" s="33">
        <f t="shared" si="1"/>
        <v>17</v>
      </c>
      <c r="F6" s="33">
        <f t="shared" si="1"/>
        <v>1</v>
      </c>
      <c r="G6" s="33">
        <f t="shared" si="1"/>
        <v>0</v>
      </c>
      <c r="H6" s="33" t="str">
        <f t="shared" si="1"/>
        <v>栃木県　さくら市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公共下水道</v>
      </c>
      <c r="L6" s="33" t="str">
        <f t="shared" si="1"/>
        <v>Cc2</v>
      </c>
      <c r="M6" s="33" t="str">
        <f t="shared" si="1"/>
        <v>非設置</v>
      </c>
      <c r="N6" s="38" t="str">
        <f t="shared" si="1"/>
        <v>-</v>
      </c>
      <c r="O6" s="38">
        <f t="shared" si="1"/>
        <v>61.24</v>
      </c>
      <c r="P6" s="38">
        <f t="shared" si="1"/>
        <v>36.130000000000003</v>
      </c>
      <c r="Q6" s="38">
        <f t="shared" si="1"/>
        <v>88.87</v>
      </c>
      <c r="R6" s="38">
        <f t="shared" si="1"/>
        <v>2530</v>
      </c>
      <c r="S6" s="38">
        <f t="shared" si="1"/>
        <v>44329</v>
      </c>
      <c r="T6" s="38">
        <f t="shared" si="1"/>
        <v>125.63</v>
      </c>
      <c r="U6" s="38">
        <f t="shared" si="1"/>
        <v>352.85</v>
      </c>
      <c r="V6" s="38">
        <f t="shared" si="1"/>
        <v>15963</v>
      </c>
      <c r="W6" s="38">
        <f t="shared" si="1"/>
        <v>5.09</v>
      </c>
      <c r="X6" s="38">
        <f t="shared" si="1"/>
        <v>3136.15</v>
      </c>
      <c r="Y6" s="42" t="str">
        <f t="shared" ref="Y6:AH6" si="2">IF(Y7="",NA(),Y7)</f>
        <v>-</v>
      </c>
      <c r="Z6" s="42" t="str">
        <f t="shared" si="2"/>
        <v>-</v>
      </c>
      <c r="AA6" s="42" t="str">
        <f t="shared" si="2"/>
        <v>-</v>
      </c>
      <c r="AB6" s="42">
        <f t="shared" si="2"/>
        <v>125.24</v>
      </c>
      <c r="AC6" s="42">
        <f t="shared" si="2"/>
        <v>125.45</v>
      </c>
      <c r="AD6" s="42" t="str">
        <f t="shared" si="2"/>
        <v>-</v>
      </c>
      <c r="AE6" s="42" t="str">
        <f t="shared" si="2"/>
        <v>-</v>
      </c>
      <c r="AF6" s="42" t="str">
        <f t="shared" si="2"/>
        <v>-</v>
      </c>
      <c r="AG6" s="42">
        <f t="shared" si="2"/>
        <v>106.57</v>
      </c>
      <c r="AH6" s="42">
        <f t="shared" si="2"/>
        <v>107.21</v>
      </c>
      <c r="AI6" s="38" t="str">
        <f>IF(AI7="","",IF(AI7="-","【-】","【"&amp;SUBSTITUTE(TEXT(AI7,"#,##0.00"),"-","△")&amp;"】"))</f>
        <v>【106.67】</v>
      </c>
      <c r="AJ6" s="42" t="str">
        <f t="shared" ref="AJ6:AS6" si="3">IF(AJ7="",NA(),AJ7)</f>
        <v>-</v>
      </c>
      <c r="AK6" s="42" t="str">
        <f t="shared" si="3"/>
        <v>-</v>
      </c>
      <c r="AL6" s="42" t="str">
        <f t="shared" si="3"/>
        <v>-</v>
      </c>
      <c r="AM6" s="38">
        <f t="shared" si="3"/>
        <v>0</v>
      </c>
      <c r="AN6" s="38">
        <f t="shared" si="3"/>
        <v>0</v>
      </c>
      <c r="AO6" s="42" t="str">
        <f t="shared" si="3"/>
        <v>-</v>
      </c>
      <c r="AP6" s="42" t="str">
        <f t="shared" si="3"/>
        <v>-</v>
      </c>
      <c r="AQ6" s="42" t="str">
        <f t="shared" si="3"/>
        <v>-</v>
      </c>
      <c r="AR6" s="42">
        <f t="shared" si="3"/>
        <v>53.44</v>
      </c>
      <c r="AS6" s="42">
        <f t="shared" si="3"/>
        <v>43.71</v>
      </c>
      <c r="AT6" s="38" t="str">
        <f>IF(AT7="","",IF(AT7="-","【-】","【"&amp;SUBSTITUTE(TEXT(AT7,"#,##0.00"),"-","△")&amp;"】"))</f>
        <v>【3.64】</v>
      </c>
      <c r="AU6" s="42" t="str">
        <f t="shared" ref="AU6:BD6" si="4">IF(AU7="",NA(),AU7)</f>
        <v>-</v>
      </c>
      <c r="AV6" s="42" t="str">
        <f t="shared" si="4"/>
        <v>-</v>
      </c>
      <c r="AW6" s="42" t="str">
        <f t="shared" si="4"/>
        <v>-</v>
      </c>
      <c r="AX6" s="42">
        <f t="shared" si="4"/>
        <v>30.62</v>
      </c>
      <c r="AY6" s="42">
        <f t="shared" si="4"/>
        <v>41.03</v>
      </c>
      <c r="AZ6" s="42" t="str">
        <f t="shared" si="4"/>
        <v>-</v>
      </c>
      <c r="BA6" s="42" t="str">
        <f t="shared" si="4"/>
        <v>-</v>
      </c>
      <c r="BB6" s="42" t="str">
        <f t="shared" si="4"/>
        <v>-</v>
      </c>
      <c r="BC6" s="42">
        <f t="shared" si="4"/>
        <v>47.03</v>
      </c>
      <c r="BD6" s="42">
        <f t="shared" si="4"/>
        <v>40.67</v>
      </c>
      <c r="BE6" s="38" t="str">
        <f>IF(BE7="","",IF(BE7="-","【-】","【"&amp;SUBSTITUTE(TEXT(BE7,"#,##0.00"),"-","△")&amp;"】"))</f>
        <v>【67.52】</v>
      </c>
      <c r="BF6" s="42" t="str">
        <f t="shared" ref="BF6:BO6" si="5">IF(BF7="",NA(),BF7)</f>
        <v>-</v>
      </c>
      <c r="BG6" s="42" t="str">
        <f t="shared" si="5"/>
        <v>-</v>
      </c>
      <c r="BH6" s="42" t="str">
        <f t="shared" si="5"/>
        <v>-</v>
      </c>
      <c r="BI6" s="42">
        <f t="shared" si="5"/>
        <v>2243.04</v>
      </c>
      <c r="BJ6" s="42">
        <f t="shared" si="5"/>
        <v>2094.9499999999998</v>
      </c>
      <c r="BK6" s="42" t="str">
        <f t="shared" si="5"/>
        <v>-</v>
      </c>
      <c r="BL6" s="42" t="str">
        <f t="shared" si="5"/>
        <v>-</v>
      </c>
      <c r="BM6" s="42" t="str">
        <f t="shared" si="5"/>
        <v>-</v>
      </c>
      <c r="BN6" s="42">
        <f t="shared" si="5"/>
        <v>1001.3</v>
      </c>
      <c r="BO6" s="42">
        <f t="shared" si="5"/>
        <v>1050.51</v>
      </c>
      <c r="BP6" s="38" t="str">
        <f>IF(BP7="","",IF(BP7="-","【-】","【"&amp;SUBSTITUTE(TEXT(BP7,"#,##0.00"),"-","△")&amp;"】"))</f>
        <v>【705.21】</v>
      </c>
      <c r="BQ6" s="42" t="str">
        <f t="shared" ref="BQ6:BZ6" si="6">IF(BQ7="",NA(),BQ7)</f>
        <v>-</v>
      </c>
      <c r="BR6" s="42" t="str">
        <f t="shared" si="6"/>
        <v>-</v>
      </c>
      <c r="BS6" s="42" t="str">
        <f t="shared" si="6"/>
        <v>-</v>
      </c>
      <c r="BT6" s="42">
        <f t="shared" si="6"/>
        <v>88.08</v>
      </c>
      <c r="BU6" s="42">
        <f t="shared" si="6"/>
        <v>88.18</v>
      </c>
      <c r="BV6" s="42" t="str">
        <f t="shared" si="6"/>
        <v>-</v>
      </c>
      <c r="BW6" s="42" t="str">
        <f t="shared" si="6"/>
        <v>-</v>
      </c>
      <c r="BX6" s="42" t="str">
        <f t="shared" si="6"/>
        <v>-</v>
      </c>
      <c r="BY6" s="42">
        <f t="shared" si="6"/>
        <v>81.88</v>
      </c>
      <c r="BZ6" s="42">
        <f t="shared" si="6"/>
        <v>82.65</v>
      </c>
      <c r="CA6" s="38" t="str">
        <f>IF(CA7="","",IF(CA7="-","【-】","【"&amp;SUBSTITUTE(TEXT(CA7,"#,##0.00"),"-","△")&amp;"】"))</f>
        <v>【98.96】</v>
      </c>
      <c r="CB6" s="42" t="str">
        <f t="shared" ref="CB6:CK6" si="7">IF(CB7="",NA(),CB7)</f>
        <v>-</v>
      </c>
      <c r="CC6" s="42" t="str">
        <f t="shared" si="7"/>
        <v>-</v>
      </c>
      <c r="CD6" s="42" t="str">
        <f t="shared" si="7"/>
        <v>-</v>
      </c>
      <c r="CE6" s="42">
        <f t="shared" si="7"/>
        <v>150</v>
      </c>
      <c r="CF6" s="42">
        <f t="shared" si="7"/>
        <v>150</v>
      </c>
      <c r="CG6" s="42" t="str">
        <f t="shared" si="7"/>
        <v>-</v>
      </c>
      <c r="CH6" s="42" t="str">
        <f t="shared" si="7"/>
        <v>-</v>
      </c>
      <c r="CI6" s="42" t="str">
        <f t="shared" si="7"/>
        <v>-</v>
      </c>
      <c r="CJ6" s="42">
        <f t="shared" si="7"/>
        <v>187.55</v>
      </c>
      <c r="CK6" s="42">
        <f t="shared" si="7"/>
        <v>186.3</v>
      </c>
      <c r="CL6" s="38" t="str">
        <f>IF(CL7="","",IF(CL7="-","【-】","【"&amp;SUBSTITUTE(TEXT(CL7,"#,##0.00"),"-","△")&amp;"】"))</f>
        <v>【134.52】</v>
      </c>
      <c r="CM6" s="42" t="str">
        <f t="shared" ref="CM6:CV6" si="8">IF(CM7="",NA(),CM7)</f>
        <v>-</v>
      </c>
      <c r="CN6" s="42" t="str">
        <f t="shared" si="8"/>
        <v>-</v>
      </c>
      <c r="CO6" s="42" t="str">
        <f t="shared" si="8"/>
        <v>-</v>
      </c>
      <c r="CP6" s="42">
        <f t="shared" si="8"/>
        <v>31.83</v>
      </c>
      <c r="CQ6" s="42">
        <f t="shared" si="8"/>
        <v>32.03</v>
      </c>
      <c r="CR6" s="42" t="str">
        <f t="shared" si="8"/>
        <v>-</v>
      </c>
      <c r="CS6" s="42" t="str">
        <f t="shared" si="8"/>
        <v>-</v>
      </c>
      <c r="CT6" s="42" t="str">
        <f t="shared" si="8"/>
        <v>-</v>
      </c>
      <c r="CU6" s="42">
        <f t="shared" si="8"/>
        <v>50.94</v>
      </c>
      <c r="CV6" s="42">
        <f t="shared" si="8"/>
        <v>50.53</v>
      </c>
      <c r="CW6" s="38" t="str">
        <f>IF(CW7="","",IF(CW7="-","【-】","【"&amp;SUBSTITUTE(TEXT(CW7,"#,##0.00"),"-","△")&amp;"】"))</f>
        <v>【59.57】</v>
      </c>
      <c r="CX6" s="42" t="str">
        <f t="shared" ref="CX6:DG6" si="9">IF(CX7="",NA(),CX7)</f>
        <v>-</v>
      </c>
      <c r="CY6" s="42" t="str">
        <f t="shared" si="9"/>
        <v>-</v>
      </c>
      <c r="CZ6" s="42" t="str">
        <f t="shared" si="9"/>
        <v>-</v>
      </c>
      <c r="DA6" s="42">
        <f t="shared" si="9"/>
        <v>93.95</v>
      </c>
      <c r="DB6" s="42">
        <f t="shared" si="9"/>
        <v>92.88</v>
      </c>
      <c r="DC6" s="42" t="str">
        <f t="shared" si="9"/>
        <v>-</v>
      </c>
      <c r="DD6" s="42" t="str">
        <f t="shared" si="9"/>
        <v>-</v>
      </c>
      <c r="DE6" s="42" t="str">
        <f t="shared" si="9"/>
        <v>-</v>
      </c>
      <c r="DF6" s="42">
        <f t="shared" si="9"/>
        <v>82.55</v>
      </c>
      <c r="DG6" s="42">
        <f t="shared" si="9"/>
        <v>82.08</v>
      </c>
      <c r="DH6" s="38" t="str">
        <f>IF(DH7="","",IF(DH7="-","【-】","【"&amp;SUBSTITUTE(TEXT(DH7,"#,##0.00"),"-","△")&amp;"】"))</f>
        <v>【95.57】</v>
      </c>
      <c r="DI6" s="42" t="str">
        <f t="shared" ref="DI6:DR6" si="10">IF(DI7="",NA(),DI7)</f>
        <v>-</v>
      </c>
      <c r="DJ6" s="42" t="str">
        <f t="shared" si="10"/>
        <v>-</v>
      </c>
      <c r="DK6" s="42" t="str">
        <f t="shared" si="10"/>
        <v>-</v>
      </c>
      <c r="DL6" s="42">
        <f t="shared" si="10"/>
        <v>3.64</v>
      </c>
      <c r="DM6" s="42">
        <f t="shared" si="10"/>
        <v>6.46</v>
      </c>
      <c r="DN6" s="42" t="str">
        <f t="shared" si="10"/>
        <v>-</v>
      </c>
      <c r="DO6" s="42" t="str">
        <f t="shared" si="10"/>
        <v>-</v>
      </c>
      <c r="DP6" s="42" t="str">
        <f t="shared" si="10"/>
        <v>-</v>
      </c>
      <c r="DQ6" s="42">
        <f t="shared" si="10"/>
        <v>15.85</v>
      </c>
      <c r="DR6" s="42">
        <f t="shared" si="10"/>
        <v>12.7</v>
      </c>
      <c r="DS6" s="38" t="str">
        <f>IF(DS7="","",IF(DS7="-","【-】","【"&amp;SUBSTITUTE(TEXT(DS7,"#,##0.00"),"-","△")&amp;"】"))</f>
        <v>【36.52】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38">
        <f t="shared" si="11"/>
        <v>0</v>
      </c>
      <c r="DX6" s="38">
        <f t="shared" si="11"/>
        <v>0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38">
        <f t="shared" si="11"/>
        <v>0</v>
      </c>
      <c r="EC6" s="38">
        <f t="shared" si="11"/>
        <v>0</v>
      </c>
      <c r="ED6" s="38" t="str">
        <f>IF(ED7="","",IF(ED7="-","【-】","【"&amp;SUBSTITUTE(TEXT(ED7,"#,##0.00"),"-","△")&amp;"】"))</f>
        <v>【5.72】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38">
        <f t="shared" si="12"/>
        <v>0</v>
      </c>
      <c r="EI6" s="38">
        <f t="shared" si="12"/>
        <v>0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>
        <f t="shared" si="12"/>
        <v>0.15</v>
      </c>
      <c r="EN6" s="42">
        <f t="shared" si="12"/>
        <v>1.65</v>
      </c>
      <c r="EO6" s="38" t="str">
        <f>IF(EO7="","",IF(EO7="-","【-】","【"&amp;SUBSTITUTE(TEXT(EO7,"#,##0.00"),"-","△")&amp;"】"))</f>
        <v>【0.30】</v>
      </c>
    </row>
    <row r="7" spans="1:148" s="27" customFormat="1" x14ac:dyDescent="0.15">
      <c r="A7" s="28"/>
      <c r="B7" s="34">
        <v>2020</v>
      </c>
      <c r="C7" s="34">
        <v>92142</v>
      </c>
      <c r="D7" s="34">
        <v>46</v>
      </c>
      <c r="E7" s="34">
        <v>17</v>
      </c>
      <c r="F7" s="34">
        <v>1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61.24</v>
      </c>
      <c r="P7" s="39">
        <v>36.130000000000003</v>
      </c>
      <c r="Q7" s="39">
        <v>88.87</v>
      </c>
      <c r="R7" s="39">
        <v>2530</v>
      </c>
      <c r="S7" s="39">
        <v>44329</v>
      </c>
      <c r="T7" s="39">
        <v>125.63</v>
      </c>
      <c r="U7" s="39">
        <v>352.85</v>
      </c>
      <c r="V7" s="39">
        <v>15963</v>
      </c>
      <c r="W7" s="39">
        <v>5.09</v>
      </c>
      <c r="X7" s="39">
        <v>3136.15</v>
      </c>
      <c r="Y7" s="39" t="s">
        <v>101</v>
      </c>
      <c r="Z7" s="39" t="s">
        <v>101</v>
      </c>
      <c r="AA7" s="39" t="s">
        <v>101</v>
      </c>
      <c r="AB7" s="39">
        <v>125.24</v>
      </c>
      <c r="AC7" s="39">
        <v>125.45</v>
      </c>
      <c r="AD7" s="39" t="s">
        <v>101</v>
      </c>
      <c r="AE7" s="39" t="s">
        <v>101</v>
      </c>
      <c r="AF7" s="39" t="s">
        <v>101</v>
      </c>
      <c r="AG7" s="39">
        <v>106.57</v>
      </c>
      <c r="AH7" s="39">
        <v>107.21</v>
      </c>
      <c r="AI7" s="39">
        <v>106.67</v>
      </c>
      <c r="AJ7" s="39" t="s">
        <v>101</v>
      </c>
      <c r="AK7" s="39" t="s">
        <v>101</v>
      </c>
      <c r="AL7" s="39" t="s">
        <v>101</v>
      </c>
      <c r="AM7" s="39">
        <v>0</v>
      </c>
      <c r="AN7" s="39">
        <v>0</v>
      </c>
      <c r="AO7" s="39" t="s">
        <v>101</v>
      </c>
      <c r="AP7" s="39" t="s">
        <v>101</v>
      </c>
      <c r="AQ7" s="39" t="s">
        <v>101</v>
      </c>
      <c r="AR7" s="39">
        <v>53.44</v>
      </c>
      <c r="AS7" s="39">
        <v>43.71</v>
      </c>
      <c r="AT7" s="39">
        <v>3.64</v>
      </c>
      <c r="AU7" s="39" t="s">
        <v>101</v>
      </c>
      <c r="AV7" s="39" t="s">
        <v>101</v>
      </c>
      <c r="AW7" s="39" t="s">
        <v>101</v>
      </c>
      <c r="AX7" s="39">
        <v>30.62</v>
      </c>
      <c r="AY7" s="39">
        <v>41.03</v>
      </c>
      <c r="AZ7" s="39" t="s">
        <v>101</v>
      </c>
      <c r="BA7" s="39" t="s">
        <v>101</v>
      </c>
      <c r="BB7" s="39" t="s">
        <v>101</v>
      </c>
      <c r="BC7" s="39">
        <v>47.03</v>
      </c>
      <c r="BD7" s="39">
        <v>40.67</v>
      </c>
      <c r="BE7" s="39">
        <v>67.52</v>
      </c>
      <c r="BF7" s="39" t="s">
        <v>101</v>
      </c>
      <c r="BG7" s="39" t="s">
        <v>101</v>
      </c>
      <c r="BH7" s="39" t="s">
        <v>101</v>
      </c>
      <c r="BI7" s="39">
        <v>2243.04</v>
      </c>
      <c r="BJ7" s="39">
        <v>2094.9499999999998</v>
      </c>
      <c r="BK7" s="39" t="s">
        <v>101</v>
      </c>
      <c r="BL7" s="39" t="s">
        <v>101</v>
      </c>
      <c r="BM7" s="39" t="s">
        <v>101</v>
      </c>
      <c r="BN7" s="39">
        <v>1001.3</v>
      </c>
      <c r="BO7" s="39">
        <v>1050.51</v>
      </c>
      <c r="BP7" s="39">
        <v>705.21</v>
      </c>
      <c r="BQ7" s="39" t="s">
        <v>101</v>
      </c>
      <c r="BR7" s="39" t="s">
        <v>101</v>
      </c>
      <c r="BS7" s="39" t="s">
        <v>101</v>
      </c>
      <c r="BT7" s="39">
        <v>88.08</v>
      </c>
      <c r="BU7" s="39">
        <v>88.18</v>
      </c>
      <c r="BV7" s="39" t="s">
        <v>101</v>
      </c>
      <c r="BW7" s="39" t="s">
        <v>101</v>
      </c>
      <c r="BX7" s="39" t="s">
        <v>101</v>
      </c>
      <c r="BY7" s="39">
        <v>81.88</v>
      </c>
      <c r="BZ7" s="39">
        <v>82.65</v>
      </c>
      <c r="CA7" s="39">
        <v>98.96</v>
      </c>
      <c r="CB7" s="39" t="s">
        <v>101</v>
      </c>
      <c r="CC7" s="39" t="s">
        <v>101</v>
      </c>
      <c r="CD7" s="39" t="s">
        <v>101</v>
      </c>
      <c r="CE7" s="39">
        <v>150</v>
      </c>
      <c r="CF7" s="39">
        <v>150</v>
      </c>
      <c r="CG7" s="39" t="s">
        <v>101</v>
      </c>
      <c r="CH7" s="39" t="s">
        <v>101</v>
      </c>
      <c r="CI7" s="39" t="s">
        <v>101</v>
      </c>
      <c r="CJ7" s="39">
        <v>187.55</v>
      </c>
      <c r="CK7" s="39">
        <v>186.3</v>
      </c>
      <c r="CL7" s="39">
        <v>134.52000000000001</v>
      </c>
      <c r="CM7" s="39" t="s">
        <v>101</v>
      </c>
      <c r="CN7" s="39" t="s">
        <v>101</v>
      </c>
      <c r="CO7" s="39" t="s">
        <v>101</v>
      </c>
      <c r="CP7" s="39">
        <v>31.83</v>
      </c>
      <c r="CQ7" s="39">
        <v>32.03</v>
      </c>
      <c r="CR7" s="39" t="s">
        <v>101</v>
      </c>
      <c r="CS7" s="39" t="s">
        <v>101</v>
      </c>
      <c r="CT7" s="39" t="s">
        <v>101</v>
      </c>
      <c r="CU7" s="39">
        <v>50.94</v>
      </c>
      <c r="CV7" s="39">
        <v>50.53</v>
      </c>
      <c r="CW7" s="39">
        <v>59.57</v>
      </c>
      <c r="CX7" s="39" t="s">
        <v>101</v>
      </c>
      <c r="CY7" s="39" t="s">
        <v>101</v>
      </c>
      <c r="CZ7" s="39" t="s">
        <v>101</v>
      </c>
      <c r="DA7" s="39">
        <v>93.95</v>
      </c>
      <c r="DB7" s="39">
        <v>92.88</v>
      </c>
      <c r="DC7" s="39" t="s">
        <v>101</v>
      </c>
      <c r="DD7" s="39" t="s">
        <v>101</v>
      </c>
      <c r="DE7" s="39" t="s">
        <v>101</v>
      </c>
      <c r="DF7" s="39">
        <v>82.55</v>
      </c>
      <c r="DG7" s="39">
        <v>82.08</v>
      </c>
      <c r="DH7" s="39">
        <v>95.57</v>
      </c>
      <c r="DI7" s="39" t="s">
        <v>101</v>
      </c>
      <c r="DJ7" s="39" t="s">
        <v>101</v>
      </c>
      <c r="DK7" s="39" t="s">
        <v>101</v>
      </c>
      <c r="DL7" s="39">
        <v>3.64</v>
      </c>
      <c r="DM7" s="39">
        <v>6.46</v>
      </c>
      <c r="DN7" s="39" t="s">
        <v>101</v>
      </c>
      <c r="DO7" s="39" t="s">
        <v>101</v>
      </c>
      <c r="DP7" s="39" t="s">
        <v>101</v>
      </c>
      <c r="DQ7" s="39">
        <v>15.85</v>
      </c>
      <c r="DR7" s="39">
        <v>12.7</v>
      </c>
      <c r="DS7" s="39">
        <v>36.520000000000003</v>
      </c>
      <c r="DT7" s="39" t="s">
        <v>101</v>
      </c>
      <c r="DU7" s="39" t="s">
        <v>101</v>
      </c>
      <c r="DV7" s="39" t="s">
        <v>101</v>
      </c>
      <c r="DW7" s="39">
        <v>0</v>
      </c>
      <c r="DX7" s="39">
        <v>0</v>
      </c>
      <c r="DY7" s="39" t="s">
        <v>101</v>
      </c>
      <c r="DZ7" s="39" t="s">
        <v>101</v>
      </c>
      <c r="EA7" s="39" t="s">
        <v>101</v>
      </c>
      <c r="EB7" s="39">
        <v>0</v>
      </c>
      <c r="EC7" s="39">
        <v>0</v>
      </c>
      <c r="ED7" s="39">
        <v>5.72</v>
      </c>
      <c r="EE7" s="39" t="s">
        <v>101</v>
      </c>
      <c r="EF7" s="39" t="s">
        <v>101</v>
      </c>
      <c r="EG7" s="39" t="s">
        <v>101</v>
      </c>
      <c r="EH7" s="39">
        <v>0</v>
      </c>
      <c r="EI7" s="39">
        <v>0</v>
      </c>
      <c r="EJ7" s="39" t="s">
        <v>101</v>
      </c>
      <c r="EK7" s="39" t="s">
        <v>101</v>
      </c>
      <c r="EL7" s="39" t="s">
        <v>101</v>
      </c>
      <c r="EM7" s="39">
        <v>0.15</v>
      </c>
      <c r="EN7" s="39">
        <v>1.65</v>
      </c>
      <c r="EO7" s="39">
        <v>0.3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33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2021-12-03T07:08:56Z</dcterms:created>
  <dcterms:modified xsi:type="dcterms:W3CDTF">2022-02-23T03:40:53Z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2022-01-13T05:32:07Z</vt:filetime>
  </property>
</Properties>
</file>