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058C4C40-CB2B-4B11-9868-0C4C969C47B4}" xr6:coauthVersionLast="47" xr6:coauthVersionMax="47" xr10:uidLastSave="{00000000-0000-0000-0000-000000000000}"/>
  <workbookProtection workbookAlgorithmName="SHA-512" workbookHashValue="UJS+eap68VI08WDJ2UT7QHA85zy+lYsuoWrdENqcOFL0+tUin64J4kMyygDaIe1JFQVZrFkPqHwGwz0xAE2q2Q==" workbookSaltValue="Sxcf9Jfedpb/zOq+mJnIN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G85" i="4"/>
  <c r="F85" i="4"/>
  <c r="BB10" i="4"/>
  <c r="AT10" i="4"/>
  <c r="AL10" i="4"/>
  <c r="W10" i="4"/>
  <c r="P10" i="4"/>
  <c r="I10" i="4"/>
  <c r="BB8" i="4"/>
  <c r="AD8" i="4"/>
  <c r="W8" i="4"/>
  <c r="P8" i="4"/>
  <c r="B6" i="4"/>
</calcChain>
</file>

<file path=xl/sharedStrings.xml><?xml version="1.0" encoding="utf-8"?>
<sst xmlns="http://schemas.openxmlformats.org/spreadsheetml/2006/main" count="278" uniqueCount="115">
  <si>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</si>
  <si>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</si>
  <si>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</si>
  <si>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</si>
  <si>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</si>
  <si>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</si>
  <si>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</si>
  <si>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</si>
  <si>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</si>
  <si>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</si>
  <si>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</si>
  <si>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</si>
  <si>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</si>
  <si>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</si>
  <si>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</si>
  <si>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</si>
  <si>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</si>
  <si>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</si>
  <si>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</si>
  <si>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</si>
  <si>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</si>
  <si>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</si>
  <si>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</si>
  <si>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</si>
  <si>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</si>
  <si>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</si>
  <si>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</si>
  <si>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</si>
  <si>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</si>
  <si>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</si>
  <si>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</si>
  <si>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</si>
  <si>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</si>
  <si>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</si>
  <si>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</si>
  <si>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</si>
  <si>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</si>
  <si>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</si>
  <si>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</si>
  <si>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</si>
  <si>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</si>
  <si>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</si>
  <si>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</si>
  <si>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</si>
  <si>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</si>
  <si>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</si>
  <si>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</si>
  <si>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</si>
  <si>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</si>
  <si>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</si>
  <si>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</si>
  <si>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</si>
  <si>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</si>
  <si>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</si>
  <si>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</si>
  <si>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</si>
  <si>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</si>
  <si>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</si>
  <si>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</si>
  <si>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</si>
  <si>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</si>
  <si>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</si>
  <si>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</si>
  <si>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</si>
  <si>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</si>
  <si>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</si>
  <si>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</si>
  <si>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</si>
  <si>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</si>
  <si>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</si>
  <si>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</si>
  <si>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</si>
  <si>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</si>
  <si>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</si>
  <si>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</si>
  <si>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</si>
  <si>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</si>
  <si>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</si>
  <si>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</si>
  <si>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</si>
  <si>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</si>
  <si>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</si>
  <si>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</si>
  <si>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</si>
  <si>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</si>
  <si>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</si>
  <si>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</si>
  <si>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</si>
  <si>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</si>
  <si>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</si>
  <si>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</si>
  <si>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</si>
  <si>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</si>
  <si>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</si>
  <si>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</si>
  <si>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</si>
  <si>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</si>
  <si>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さくら市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</si>
  <si>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</si>
  <si>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</si>
  <si>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</si>
  <si>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</si>
  <si>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</si>
  <si>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</si>
  <si>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</si>
  <si>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</si>
  <si>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</si>
  <si>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</si>
  <si>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</si>
  <si>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</si>
  <si>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</si>
  <si>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</si>
  <si>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</si>
  <si>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経常収支比率は、100％を上回り、類似団体平均値より高い状況である。しかし、使用料で経費全額を回収できておらず、使用料以外の収入（主に一般会計からの繰入金）で補填している状況である。これは、現在も供用開始区域を拡大しており、建設投資が多く行われていることが一因と考えられる。今後、使用料の見直し等を見据えて、一定の財源を確保し、経営の健全化を図る必要がある。
　③流動比率は、流動資産のうち現金預金の保有額を増加させることができているため、類似団体平均値を上回る状況である。
　④企業債残高対事業規模比率は、建設投資の財源として企業債を活用していることから、類似団体平均値を上回る状況である。
　⑤経費回収率は、効率的な汚水処理施設の運転、接続件数の大幅な増加に伴う高い水洗化率により、類似団体平均値を上回っているが、100％は下回る状況である。経営健全化を目指すため、下水道使用料の改定を検討する必要がある。
　⑥汚水処理原価は、経済的・効率的に汚水処理施設の運転ができているため、類似団体平均値を下回る状況である。
　⑧水洗化率は、処理区域内における分譲等が促進されたことにより、接続件数が大幅に増加したため、類似団体平均値を上回る状況である。</t>
    <rPh sb="366" eb="368">
      <t>シタマワ</t>
    </rPh>
    <rPh sb="369" eb="371">
      <t>ジョウキョウ</t>
    </rPh>
    <rPh sb="375" eb="377">
      <t>ケイエイ</t>
    </rPh>
    <rPh sb="377" eb="380">
      <t>ケンゼンカ</t>
    </rPh>
    <rPh sb="381" eb="383">
      <t>メザ</t>
    </rPh>
    <rPh sb="387" eb="390">
      <t>ゲスイドウ</t>
    </rPh>
    <rPh sb="390" eb="393">
      <t>シヨウリョウ</t>
    </rPh>
    <rPh sb="394" eb="396">
      <t>カイテイ</t>
    </rPh>
    <rPh sb="397" eb="399">
      <t>ケントウ</t>
    </rPh>
    <rPh sb="401" eb="403">
      <t>ヒツヨウ</t>
    </rPh>
    <phoneticPr fontId="1"/>
  </si>
  <si>
    <t>　今後も、供用開始区域の拡大・普及促進による水洗化率の向上により、使用料の増収を図り、一般会計からの繰入金の抑制に努める。
　今後の汚水処理量の増加見込み・施設の処理能力・残存耐用年数を踏まえ、効率的な維持管理計画及び長寿命化計画を策定し、施設の改築・更新の優先順位を決定するなど、年度間の建設改良費の平準化を図る。
　平成31年4月より公営企業会計への移行に伴い、経営状況の把握が的確に行うことができる状況となった。今後、経営や資産等の状況を的確に把握し、経営基盤の計画的な強化と財政マネジメントの向上を図ると共に、適正な使用料金への見直し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</si>
</sst>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47-4033-AE6C-4D50B030A5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1E47-4033-AE6C-4D50B030A5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169.66</c:v>
                </c:pt>
                <c:pt idx="3">
                  <c:v>140.19999999999999</c:v>
                </c:pt>
                <c:pt idx="4">
                  <c:v>140.76</c:v>
                </c:pt>
              </c:numCache>
            </c:numRef>
          </c:val>
          <c:extLst>
            <c:ext xmlns:c16="http://schemas.microsoft.com/office/drawing/2014/chart" uri="{C3380CC4-5D6E-409C-BE32-E72D297353CC}">
              <c16:uniqueId val="{00000000-EF0A-4C25-B08F-BF2DCB26B0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EF0A-4C25-B08F-BF2DCB26B0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2.27</c:v>
                </c:pt>
                <c:pt idx="3">
                  <c:v>6.33</c:v>
                </c:pt>
                <c:pt idx="4">
                  <c:v>6.35</c:v>
                </c:pt>
              </c:numCache>
            </c:numRef>
          </c:val>
          <c:extLst>
            <c:ext xmlns:c16="http://schemas.microsoft.com/office/drawing/2014/chart" uri="{C3380CC4-5D6E-409C-BE32-E72D297353CC}">
              <c16:uniqueId val="{00000000-2138-4511-A512-8999F3E1DB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2138-4511-A512-8999F3E1DB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ED-40B1-8A92-ED48528176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D4ED-40B1-8A92-ED48528176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47-47BD-8DDE-7BA7AAB856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0E47-47BD-8DDE-7BA7AAB856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50.83</c:v>
                </c:pt>
                <c:pt idx="3">
                  <c:v>117.63</c:v>
                </c:pt>
                <c:pt idx="4">
                  <c:v>73.650000000000006</c:v>
                </c:pt>
              </c:numCache>
            </c:numRef>
          </c:val>
          <c:extLst>
            <c:ext xmlns:c16="http://schemas.microsoft.com/office/drawing/2014/chart" uri="{C3380CC4-5D6E-409C-BE32-E72D297353CC}">
              <c16:uniqueId val="{00000000-8254-4ADF-808B-6A15DC687C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8254-4ADF-808B-6A15DC687C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1794.06</c:v>
                </c:pt>
                <c:pt idx="3">
                  <c:v>1759.83</c:v>
                </c:pt>
                <c:pt idx="4">
                  <c:v>1785.93</c:v>
                </c:pt>
              </c:numCache>
            </c:numRef>
          </c:val>
          <c:extLst>
            <c:ext xmlns:c16="http://schemas.microsoft.com/office/drawing/2014/chart" uri="{C3380CC4-5D6E-409C-BE32-E72D297353CC}">
              <c16:uniqueId val="{00000000-8F00-4646-8309-84F0E18C6F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8F00-4646-8309-84F0E18C6F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85.01</c:v>
                </c:pt>
                <c:pt idx="3">
                  <c:v>83.1</c:v>
                </c:pt>
                <c:pt idx="4">
                  <c:v>84.72</c:v>
                </c:pt>
              </c:numCache>
            </c:numRef>
          </c:val>
          <c:extLst>
            <c:ext xmlns:c16="http://schemas.microsoft.com/office/drawing/2014/chart" uri="{C3380CC4-5D6E-409C-BE32-E72D297353CC}">
              <c16:uniqueId val="{00000000-5886-4427-9860-67E86A4792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5886-4427-9860-67E86A4792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642A-49DB-8FB2-647A237D2F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642A-49DB-8FB2-647A237D2F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38-418F-A9E3-ED1FA2D94D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E138-418F-A9E3-ED1FA2D94D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86.75</c:v>
                </c:pt>
                <c:pt idx="3">
                  <c:v>88.51</c:v>
                </c:pt>
                <c:pt idx="4">
                  <c:v>91.11</c:v>
                </c:pt>
              </c:numCache>
            </c:numRef>
          </c:val>
          <c:extLst>
            <c:ext xmlns:c16="http://schemas.microsoft.com/office/drawing/2014/chart" uri="{C3380CC4-5D6E-409C-BE32-E72D297353CC}">
              <c16:uniqueId val="{00000000-B34D-41A0-A5CD-7B038D4348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B34D-41A0-A5CD-7B038D4348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2" sqref="B2:BZ4"/>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さくら市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16</v>
      </c>
      <c r="X7" s="30"/>
      <c r="Y7" s="30"/>
      <c r="Z7" s="30"/>
      <c r="AA7" s="30"/>
      <c r="AB7" s="30"/>
      <c r="AC7" s="30"/>
      <c r="AD7" s="30" t="s">
        <v>8</v>
      </c>
      <c r="AE7" s="30"/>
      <c r="AF7" s="30"/>
      <c r="AG7" s="30"/>
      <c r="AH7" s="30"/>
      <c r="AI7" s="30"/>
      <c r="AJ7" s="30"/>
      <c r="AK7" s="3"/>
      <c r="AL7" s="30" t="s">
        <v>18</v>
      </c>
      <c r="AM7" s="30"/>
      <c r="AN7" s="30"/>
      <c r="AO7" s="30"/>
      <c r="AP7" s="30"/>
      <c r="AQ7" s="30"/>
      <c r="AR7" s="30"/>
      <c r="AS7" s="30"/>
      <c r="AT7" s="30" t="s">
        <v>9</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44006</v>
      </c>
      <c r="AM8" s="36"/>
      <c r="AN8" s="36"/>
      <c r="AO8" s="36"/>
      <c r="AP8" s="36"/>
      <c r="AQ8" s="36"/>
      <c r="AR8" s="36"/>
      <c r="AS8" s="36"/>
      <c r="AT8" s="37">
        <f>データ!T6</f>
        <v>125.63</v>
      </c>
      <c r="AU8" s="37"/>
      <c r="AV8" s="37"/>
      <c r="AW8" s="37"/>
      <c r="AX8" s="37"/>
      <c r="AY8" s="37"/>
      <c r="AZ8" s="37"/>
      <c r="BA8" s="37"/>
      <c r="BB8" s="37">
        <f>データ!U6</f>
        <v>350.28</v>
      </c>
      <c r="BC8" s="37"/>
      <c r="BD8" s="37"/>
      <c r="BE8" s="37"/>
      <c r="BF8" s="37"/>
      <c r="BG8" s="37"/>
      <c r="BH8" s="37"/>
      <c r="BI8" s="37"/>
      <c r="BJ8" s="3"/>
      <c r="BK8" s="3"/>
      <c r="BL8" s="38" t="s">
        <v>15</v>
      </c>
      <c r="BM8" s="39"/>
      <c r="BN8" s="40" t="s">
        <v>22</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25</v>
      </c>
      <c r="J9" s="30"/>
      <c r="K9" s="30"/>
      <c r="L9" s="30"/>
      <c r="M9" s="30"/>
      <c r="N9" s="30"/>
      <c r="O9" s="30"/>
      <c r="P9" s="30" t="s">
        <v>26</v>
      </c>
      <c r="Q9" s="30"/>
      <c r="R9" s="30"/>
      <c r="S9" s="30"/>
      <c r="T9" s="30"/>
      <c r="U9" s="30"/>
      <c r="V9" s="30"/>
      <c r="W9" s="30" t="s">
        <v>29</v>
      </c>
      <c r="X9" s="30"/>
      <c r="Y9" s="30"/>
      <c r="Z9" s="30"/>
      <c r="AA9" s="30"/>
      <c r="AB9" s="30"/>
      <c r="AC9" s="30"/>
      <c r="AD9" s="30" t="s">
        <v>24</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33</v>
      </c>
      <c r="BC9" s="30"/>
      <c r="BD9" s="30"/>
      <c r="BE9" s="30"/>
      <c r="BF9" s="30"/>
      <c r="BG9" s="30"/>
      <c r="BH9" s="30"/>
      <c r="BI9" s="30"/>
      <c r="BJ9" s="3"/>
      <c r="BK9" s="3"/>
      <c r="BL9" s="42" t="s">
        <v>36</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50.65</v>
      </c>
      <c r="J10" s="37"/>
      <c r="K10" s="37"/>
      <c r="L10" s="37"/>
      <c r="M10" s="37"/>
      <c r="N10" s="37"/>
      <c r="O10" s="37"/>
      <c r="P10" s="37">
        <f>データ!P6</f>
        <v>13.59</v>
      </c>
      <c r="Q10" s="37"/>
      <c r="R10" s="37"/>
      <c r="S10" s="37"/>
      <c r="T10" s="37"/>
      <c r="U10" s="37"/>
      <c r="V10" s="37"/>
      <c r="W10" s="37">
        <f>データ!Q6</f>
        <v>96.73</v>
      </c>
      <c r="X10" s="37"/>
      <c r="Y10" s="37"/>
      <c r="Z10" s="37"/>
      <c r="AA10" s="37"/>
      <c r="AB10" s="37"/>
      <c r="AC10" s="37"/>
      <c r="AD10" s="36">
        <f>データ!R6</f>
        <v>2530</v>
      </c>
      <c r="AE10" s="36"/>
      <c r="AF10" s="36"/>
      <c r="AG10" s="36"/>
      <c r="AH10" s="36"/>
      <c r="AI10" s="36"/>
      <c r="AJ10" s="36"/>
      <c r="AK10" s="2"/>
      <c r="AL10" s="36">
        <f>データ!V6</f>
        <v>5960</v>
      </c>
      <c r="AM10" s="36"/>
      <c r="AN10" s="36"/>
      <c r="AO10" s="36"/>
      <c r="AP10" s="36"/>
      <c r="AQ10" s="36"/>
      <c r="AR10" s="36"/>
      <c r="AS10" s="36"/>
      <c r="AT10" s="37">
        <f>データ!W6</f>
        <v>1.62</v>
      </c>
      <c r="AU10" s="37"/>
      <c r="AV10" s="37"/>
      <c r="AW10" s="37"/>
      <c r="AX10" s="37"/>
      <c r="AY10" s="37"/>
      <c r="AZ10" s="37"/>
      <c r="BA10" s="37"/>
      <c r="BB10" s="37">
        <f>データ!X6</f>
        <v>3679.01</v>
      </c>
      <c r="BC10" s="37"/>
      <c r="BD10" s="37"/>
      <c r="BE10" s="37"/>
      <c r="BF10" s="37"/>
      <c r="BG10" s="37"/>
      <c r="BH10" s="37"/>
      <c r="BI10" s="37"/>
      <c r="BJ10" s="2"/>
      <c r="BK10" s="2"/>
      <c r="BL10" s="46" t="s">
        <v>39</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60</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45</v>
      </c>
      <c r="C84" s="6"/>
      <c r="D84" s="6"/>
      <c r="E84" s="6" t="s">
        <v>46</v>
      </c>
      <c r="F84" s="6" t="s">
        <v>48</v>
      </c>
      <c r="G84" s="6" t="s">
        <v>49</v>
      </c>
      <c r="H84" s="6" t="s">
        <v>43</v>
      </c>
      <c r="I84" s="6" t="s">
        <v>12</v>
      </c>
      <c r="J84" s="6" t="s">
        <v>50</v>
      </c>
      <c r="K84" s="6" t="s">
        <v>51</v>
      </c>
      <c r="L84" s="6" t="s">
        <v>34</v>
      </c>
      <c r="M84" s="6" t="s">
        <v>38</v>
      </c>
      <c r="N84" s="6" t="s">
        <v>52</v>
      </c>
      <c r="O84" s="6" t="s">
        <v>54</v>
      </c>
    </row>
    <row r="85" spans="1:78" hidden="1" x14ac:dyDescent="0.2">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O3V73cNLg97W2Xt1hJbMJCzaT3CslSWBgDMj1Z6hhRl0/eK5zgCU3ew05jpjIywwEwRF6mjdSjjjqHrdRC0GtA==" saltValue="Wl0Q2mAJAlYzvNglaKCbG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35</v>
      </c>
      <c r="C3" s="16" t="s">
        <v>59</v>
      </c>
      <c r="D3" s="16" t="s">
        <v>61</v>
      </c>
      <c r="E3" s="16" t="s">
        <v>6</v>
      </c>
      <c r="F3" s="16" t="s">
        <v>5</v>
      </c>
      <c r="G3" s="16" t="s">
        <v>27</v>
      </c>
      <c r="H3" s="74" t="s">
        <v>62</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63</v>
      </c>
      <c r="B4" s="17"/>
      <c r="C4" s="17"/>
      <c r="D4" s="17"/>
      <c r="E4" s="17"/>
      <c r="F4" s="17"/>
      <c r="G4" s="17"/>
      <c r="H4" s="77"/>
      <c r="I4" s="78"/>
      <c r="J4" s="78"/>
      <c r="K4" s="78"/>
      <c r="L4" s="78"/>
      <c r="M4" s="78"/>
      <c r="N4" s="78"/>
      <c r="O4" s="78"/>
      <c r="P4" s="78"/>
      <c r="Q4" s="78"/>
      <c r="R4" s="78"/>
      <c r="S4" s="78"/>
      <c r="T4" s="78"/>
      <c r="U4" s="78"/>
      <c r="V4" s="78"/>
      <c r="W4" s="78"/>
      <c r="X4" s="79"/>
      <c r="Y4" s="73" t="s">
        <v>53</v>
      </c>
      <c r="Z4" s="73"/>
      <c r="AA4" s="73"/>
      <c r="AB4" s="73"/>
      <c r="AC4" s="73"/>
      <c r="AD4" s="73"/>
      <c r="AE4" s="73"/>
      <c r="AF4" s="73"/>
      <c r="AG4" s="73"/>
      <c r="AH4" s="73"/>
      <c r="AI4" s="73"/>
      <c r="AJ4" s="73" t="s">
        <v>47</v>
      </c>
      <c r="AK4" s="73"/>
      <c r="AL4" s="73"/>
      <c r="AM4" s="73"/>
      <c r="AN4" s="73"/>
      <c r="AO4" s="73"/>
      <c r="AP4" s="73"/>
      <c r="AQ4" s="73"/>
      <c r="AR4" s="73"/>
      <c r="AS4" s="73"/>
      <c r="AT4" s="73"/>
      <c r="AU4" s="73" t="s">
        <v>30</v>
      </c>
      <c r="AV4" s="73"/>
      <c r="AW4" s="73"/>
      <c r="AX4" s="73"/>
      <c r="AY4" s="73"/>
      <c r="AZ4" s="73"/>
      <c r="BA4" s="73"/>
      <c r="BB4" s="73"/>
      <c r="BC4" s="73"/>
      <c r="BD4" s="73"/>
      <c r="BE4" s="73"/>
      <c r="BF4" s="73" t="s">
        <v>65</v>
      </c>
      <c r="BG4" s="73"/>
      <c r="BH4" s="73"/>
      <c r="BI4" s="73"/>
      <c r="BJ4" s="73"/>
      <c r="BK4" s="73"/>
      <c r="BL4" s="73"/>
      <c r="BM4" s="73"/>
      <c r="BN4" s="73"/>
      <c r="BO4" s="73"/>
      <c r="BP4" s="73"/>
      <c r="BQ4" s="73" t="s">
        <v>17</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8" x14ac:dyDescent="0.2">
      <c r="A5" s="14" t="s">
        <v>70</v>
      </c>
      <c r="B5" s="18"/>
      <c r="C5" s="18"/>
      <c r="D5" s="18"/>
      <c r="E5" s="18"/>
      <c r="F5" s="18"/>
      <c r="G5" s="18"/>
      <c r="H5" s="23" t="s">
        <v>58</v>
      </c>
      <c r="I5" s="23" t="s">
        <v>71</v>
      </c>
      <c r="J5" s="23" t="s">
        <v>72</v>
      </c>
      <c r="K5" s="23" t="s">
        <v>73</v>
      </c>
      <c r="L5" s="23" t="s">
        <v>74</v>
      </c>
      <c r="M5" s="23" t="s">
        <v>8</v>
      </c>
      <c r="N5" s="23" t="s">
        <v>75</v>
      </c>
      <c r="O5" s="23" t="s">
        <v>76</v>
      </c>
      <c r="P5" s="23" t="s">
        <v>77</v>
      </c>
      <c r="Q5" s="23" t="s">
        <v>78</v>
      </c>
      <c r="R5" s="23" t="s">
        <v>79</v>
      </c>
      <c r="S5" s="23" t="s">
        <v>80</v>
      </c>
      <c r="T5" s="23" t="s">
        <v>81</v>
      </c>
      <c r="U5" s="23" t="s">
        <v>1</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45</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2">
      <c r="A6" s="14" t="s">
        <v>96</v>
      </c>
      <c r="B6" s="19">
        <f t="shared" ref="B6:X6" si="1">B7</f>
        <v>2021</v>
      </c>
      <c r="C6" s="19">
        <f t="shared" si="1"/>
        <v>92142</v>
      </c>
      <c r="D6" s="19">
        <f t="shared" si="1"/>
        <v>46</v>
      </c>
      <c r="E6" s="19">
        <f t="shared" si="1"/>
        <v>17</v>
      </c>
      <c r="F6" s="19">
        <f t="shared" si="1"/>
        <v>4</v>
      </c>
      <c r="G6" s="19">
        <f t="shared" si="1"/>
        <v>0</v>
      </c>
      <c r="H6" s="19" t="str">
        <f t="shared" si="1"/>
        <v>栃木県　さくら市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50.65</v>
      </c>
      <c r="P6" s="24">
        <f t="shared" si="1"/>
        <v>13.59</v>
      </c>
      <c r="Q6" s="24">
        <f t="shared" si="1"/>
        <v>96.73</v>
      </c>
      <c r="R6" s="24">
        <f t="shared" si="1"/>
        <v>2530</v>
      </c>
      <c r="S6" s="24">
        <f t="shared" si="1"/>
        <v>44006</v>
      </c>
      <c r="T6" s="24">
        <f t="shared" si="1"/>
        <v>125.63</v>
      </c>
      <c r="U6" s="24">
        <f t="shared" si="1"/>
        <v>350.28</v>
      </c>
      <c r="V6" s="24">
        <f t="shared" si="1"/>
        <v>5960</v>
      </c>
      <c r="W6" s="24">
        <f t="shared" si="1"/>
        <v>1.62</v>
      </c>
      <c r="X6" s="24">
        <f t="shared" si="1"/>
        <v>3679.01</v>
      </c>
      <c r="Y6" s="28" t="str">
        <f t="shared" ref="Y6:AH6" si="2">IF(Y7="",NA(),Y7)</f>
        <v>-</v>
      </c>
      <c r="Z6" s="28" t="str">
        <f t="shared" si="2"/>
        <v>-</v>
      </c>
      <c r="AA6" s="28">
        <f t="shared" si="2"/>
        <v>169.66</v>
      </c>
      <c r="AB6" s="28">
        <f t="shared" si="2"/>
        <v>140.19999999999999</v>
      </c>
      <c r="AC6" s="28">
        <f t="shared" si="2"/>
        <v>140.76</v>
      </c>
      <c r="AD6" s="28" t="str">
        <f t="shared" si="2"/>
        <v>-</v>
      </c>
      <c r="AE6" s="28" t="str">
        <f t="shared" si="2"/>
        <v>-</v>
      </c>
      <c r="AF6" s="28">
        <f t="shared" si="2"/>
        <v>102.73</v>
      </c>
      <c r="AG6" s="28">
        <f t="shared" si="2"/>
        <v>105.78</v>
      </c>
      <c r="AH6" s="28">
        <f t="shared" si="2"/>
        <v>106.09</v>
      </c>
      <c r="AI6" s="24" t="str">
        <f>IF(AI7="","",IF(AI7="-","【-】","【"&amp;SUBSTITUTE(TEXT(AI7,"#,##0.00"),"-","△")&amp;"】"))</f>
        <v>【105.35】</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94.97</v>
      </c>
      <c r="AR6" s="28">
        <f t="shared" si="3"/>
        <v>63.96</v>
      </c>
      <c r="AS6" s="28">
        <f t="shared" si="3"/>
        <v>69.42</v>
      </c>
      <c r="AT6" s="24" t="str">
        <f>IF(AT7="","",IF(AT7="-","【-】","【"&amp;SUBSTITUTE(TEXT(AT7,"#,##0.00"),"-","△")&amp;"】"))</f>
        <v>【63.89】</v>
      </c>
      <c r="AU6" s="28" t="str">
        <f t="shared" ref="AU6:BD6" si="4">IF(AU7="",NA(),AU7)</f>
        <v>-</v>
      </c>
      <c r="AV6" s="28" t="str">
        <f t="shared" si="4"/>
        <v>-</v>
      </c>
      <c r="AW6" s="28">
        <f t="shared" si="4"/>
        <v>50.83</v>
      </c>
      <c r="AX6" s="28">
        <f t="shared" si="4"/>
        <v>117.63</v>
      </c>
      <c r="AY6" s="28">
        <f t="shared" si="4"/>
        <v>73.650000000000006</v>
      </c>
      <c r="AZ6" s="28" t="str">
        <f t="shared" si="4"/>
        <v>-</v>
      </c>
      <c r="BA6" s="28" t="str">
        <f t="shared" si="4"/>
        <v>-</v>
      </c>
      <c r="BB6" s="28">
        <f t="shared" si="4"/>
        <v>47.72</v>
      </c>
      <c r="BC6" s="28">
        <f t="shared" si="4"/>
        <v>44.24</v>
      </c>
      <c r="BD6" s="28">
        <f t="shared" si="4"/>
        <v>43.07</v>
      </c>
      <c r="BE6" s="24" t="str">
        <f>IF(BE7="","",IF(BE7="-","【-】","【"&amp;SUBSTITUTE(TEXT(BE7,"#,##0.00"),"-","△")&amp;"】"))</f>
        <v>【44.07】</v>
      </c>
      <c r="BF6" s="28" t="str">
        <f t="shared" ref="BF6:BO6" si="5">IF(BF7="",NA(),BF7)</f>
        <v>-</v>
      </c>
      <c r="BG6" s="28" t="str">
        <f t="shared" si="5"/>
        <v>-</v>
      </c>
      <c r="BH6" s="28">
        <f t="shared" si="5"/>
        <v>1794.06</v>
      </c>
      <c r="BI6" s="28">
        <f t="shared" si="5"/>
        <v>1759.83</v>
      </c>
      <c r="BJ6" s="28">
        <f t="shared" si="5"/>
        <v>1785.93</v>
      </c>
      <c r="BK6" s="28" t="str">
        <f t="shared" si="5"/>
        <v>-</v>
      </c>
      <c r="BL6" s="28" t="str">
        <f t="shared" si="5"/>
        <v>-</v>
      </c>
      <c r="BM6" s="28">
        <f t="shared" si="5"/>
        <v>1206.79</v>
      </c>
      <c r="BN6" s="28">
        <f t="shared" si="5"/>
        <v>1258.43</v>
      </c>
      <c r="BO6" s="28">
        <f t="shared" si="5"/>
        <v>1163.75</v>
      </c>
      <c r="BP6" s="24" t="str">
        <f>IF(BP7="","",IF(BP7="-","【-】","【"&amp;SUBSTITUTE(TEXT(BP7,"#,##0.00"),"-","△")&amp;"】"))</f>
        <v>【1,201.79】</v>
      </c>
      <c r="BQ6" s="28" t="str">
        <f t="shared" ref="BQ6:BZ6" si="6">IF(BQ7="",NA(),BQ7)</f>
        <v>-</v>
      </c>
      <c r="BR6" s="28" t="str">
        <f t="shared" si="6"/>
        <v>-</v>
      </c>
      <c r="BS6" s="28">
        <f t="shared" si="6"/>
        <v>85.01</v>
      </c>
      <c r="BT6" s="28">
        <f t="shared" si="6"/>
        <v>83.1</v>
      </c>
      <c r="BU6" s="28">
        <f t="shared" si="6"/>
        <v>84.72</v>
      </c>
      <c r="BV6" s="28" t="str">
        <f t="shared" si="6"/>
        <v>-</v>
      </c>
      <c r="BW6" s="28" t="str">
        <f t="shared" si="6"/>
        <v>-</v>
      </c>
      <c r="BX6" s="28">
        <f t="shared" si="6"/>
        <v>71.84</v>
      </c>
      <c r="BY6" s="28">
        <f t="shared" si="6"/>
        <v>73.36</v>
      </c>
      <c r="BZ6" s="28">
        <f t="shared" si="6"/>
        <v>72.599999999999994</v>
      </c>
      <c r="CA6" s="24" t="str">
        <f>IF(CA7="","",IF(CA7="-","【-】","【"&amp;SUBSTITUTE(TEXT(CA7,"#,##0.00"),"-","△")&amp;"】"))</f>
        <v>【75.31】</v>
      </c>
      <c r="CB6" s="28" t="str">
        <f t="shared" ref="CB6:CK6" si="7">IF(CB7="",NA(),CB7)</f>
        <v>-</v>
      </c>
      <c r="CC6" s="28" t="str">
        <f t="shared" si="7"/>
        <v>-</v>
      </c>
      <c r="CD6" s="28">
        <f t="shared" si="7"/>
        <v>150</v>
      </c>
      <c r="CE6" s="28">
        <f t="shared" si="7"/>
        <v>150</v>
      </c>
      <c r="CF6" s="28">
        <f t="shared" si="7"/>
        <v>150</v>
      </c>
      <c r="CG6" s="28" t="str">
        <f t="shared" si="7"/>
        <v>-</v>
      </c>
      <c r="CH6" s="28" t="str">
        <f t="shared" si="7"/>
        <v>-</v>
      </c>
      <c r="CI6" s="28">
        <f t="shared" si="7"/>
        <v>228.47</v>
      </c>
      <c r="CJ6" s="28">
        <f t="shared" si="7"/>
        <v>224.88</v>
      </c>
      <c r="CK6" s="28">
        <f t="shared" si="7"/>
        <v>228.64</v>
      </c>
      <c r="CL6" s="24" t="str">
        <f>IF(CL7="","",IF(CL7="-","【-】","【"&amp;SUBSTITUTE(TEXT(CL7,"#,##0.00"),"-","△")&amp;"】"))</f>
        <v>【216.39】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42.47</v>
      </c>
      <c r="CU6" s="28">
        <f t="shared" si="8"/>
        <v>42.4</v>
      </c>
      <c r="CV6" s="28">
        <f t="shared" si="8"/>
        <v>42.28</v>
      </c>
      <c r="CW6" s="24" t="str">
        <f>IF(CW7="","",IF(CW7="-","【-】","【"&amp;SUBSTITUTE(TEXT(CW7,"#,##0.00"),"-","△")&amp;"】"))</f>
        <v>【42.57】</v>
      </c>
      <c r="CX6" s="28" t="str">
        <f t="shared" ref="CX6:DG6" si="9">IF(CX7="",NA(),CX7)</f>
        <v>-</v>
      </c>
      <c r="CY6" s="28" t="str">
        <f t="shared" si="9"/>
        <v>-</v>
      </c>
      <c r="CZ6" s="28">
        <f t="shared" si="9"/>
        <v>86.75</v>
      </c>
      <c r="DA6" s="28">
        <f t="shared" si="9"/>
        <v>88.51</v>
      </c>
      <c r="DB6" s="28">
        <f t="shared" si="9"/>
        <v>91.11</v>
      </c>
      <c r="DC6" s="28" t="str">
        <f t="shared" si="9"/>
        <v>-</v>
      </c>
      <c r="DD6" s="28" t="str">
        <f t="shared" si="9"/>
        <v>-</v>
      </c>
      <c r="DE6" s="28">
        <f t="shared" si="9"/>
        <v>83.75</v>
      </c>
      <c r="DF6" s="28">
        <f t="shared" si="9"/>
        <v>84.19</v>
      </c>
      <c r="DG6" s="28">
        <f t="shared" si="9"/>
        <v>84.34</v>
      </c>
      <c r="DH6" s="24" t="str">
        <f>IF(DH7="","",IF(DH7="-","【-】","【"&amp;SUBSTITUTE(TEXT(DH7,"#,##0.00"),"-","△")&amp;"】"))</f>
        <v>【85.24】</v>
      </c>
      <c r="DI6" s="28" t="str">
        <f t="shared" ref="DI6:DR6" si="10">IF(DI7="",NA(),DI7)</f>
        <v>-</v>
      </c>
      <c r="DJ6" s="28" t="str">
        <f t="shared" si="10"/>
        <v>-</v>
      </c>
      <c r="DK6" s="28">
        <f t="shared" si="10"/>
        <v>2.27</v>
      </c>
      <c r="DL6" s="28">
        <f t="shared" si="10"/>
        <v>6.33</v>
      </c>
      <c r="DM6" s="28">
        <f t="shared" si="10"/>
        <v>6.35</v>
      </c>
      <c r="DN6" s="28" t="str">
        <f t="shared" si="10"/>
        <v>-</v>
      </c>
      <c r="DO6" s="28" t="str">
        <f t="shared" si="10"/>
        <v>-</v>
      </c>
      <c r="DP6" s="28">
        <f t="shared" si="10"/>
        <v>24.68</v>
      </c>
      <c r="DQ6" s="28">
        <f t="shared" si="10"/>
        <v>21.36</v>
      </c>
      <c r="DR6" s="28">
        <f t="shared" si="10"/>
        <v>22.79</v>
      </c>
      <c r="DS6" s="24" t="str">
        <f>IF(DS7="","",IF(DS7="-","【-】","【"&amp;SUBSTITUTE(TEXT(DS7,"#,##0.00"),"-","△")&amp;"】"))</f>
        <v>【25.87】</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8.6199999999999992</v>
      </c>
      <c r="EB6" s="28">
        <f t="shared" si="11"/>
        <v>0.01</v>
      </c>
      <c r="EC6" s="28">
        <f t="shared" si="11"/>
        <v>0.01</v>
      </c>
      <c r="ED6" s="24" t="str">
        <f>IF(ED7="","",IF(ED7="-","【-】","【"&amp;SUBSTITUTE(TEXT(ED7,"#,##0.00"),"-","△")&amp;"】"))</f>
        <v>【0.01】</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0.36</v>
      </c>
      <c r="EM6" s="28">
        <f t="shared" si="12"/>
        <v>0.39</v>
      </c>
      <c r="EN6" s="28">
        <f t="shared" si="12"/>
        <v>0.1</v>
      </c>
      <c r="EO6" s="24" t="str">
        <f>IF(EO7="","",IF(EO7="-","【-】","【"&amp;SUBSTITUTE(TEXT(EO7,"#,##0.00"),"-","△")&amp;"】"))</f>
        <v>【0.15】</v>
      </c>
    </row>
    <row r="7" spans="1:148" s="13" customFormat="1" x14ac:dyDescent="0.2">
      <c r="A7" s="14"/>
      <c r="B7" s="20">
        <v>2021</v>
      </c>
      <c r="C7" s="20">
        <v>92142</v>
      </c>
      <c r="D7" s="20">
        <v>46</v>
      </c>
      <c r="E7" s="20">
        <v>17</v>
      </c>
      <c r="F7" s="20">
        <v>4</v>
      </c>
      <c r="G7" s="20">
        <v>0</v>
      </c>
      <c r="H7" s="20" t="s">
        <v>97</v>
      </c>
      <c r="I7" s="20" t="s">
        <v>98</v>
      </c>
      <c r="J7" s="20" t="s">
        <v>99</v>
      </c>
      <c r="K7" s="20" t="s">
        <v>14</v>
      </c>
      <c r="L7" s="20" t="s">
        <v>100</v>
      </c>
      <c r="M7" s="20" t="s">
        <v>101</v>
      </c>
      <c r="N7" s="25" t="s">
        <v>102</v>
      </c>
      <c r="O7" s="25">
        <v>50.65</v>
      </c>
      <c r="P7" s="25">
        <v>13.59</v>
      </c>
      <c r="Q7" s="25">
        <v>96.73</v>
      </c>
      <c r="R7" s="25">
        <v>2530</v>
      </c>
      <c r="S7" s="25">
        <v>44006</v>
      </c>
      <c r="T7" s="25">
        <v>125.63</v>
      </c>
      <c r="U7" s="25">
        <v>350.28</v>
      </c>
      <c r="V7" s="25">
        <v>5960</v>
      </c>
      <c r="W7" s="25">
        <v>1.62</v>
      </c>
      <c r="X7" s="25">
        <v>3679.01</v>
      </c>
      <c r="Y7" s="25" t="s">
        <v>102</v>
      </c>
      <c r="Z7" s="25" t="s">
        <v>102</v>
      </c>
      <c r="AA7" s="25">
        <v>169.66</v>
      </c>
      <c r="AB7" s="25">
        <v>140.19999999999999</v>
      </c>
      <c r="AC7" s="25">
        <v>140.76</v>
      </c>
      <c r="AD7" s="25" t="s">
        <v>102</v>
      </c>
      <c r="AE7" s="25" t="s">
        <v>102</v>
      </c>
      <c r="AF7" s="25">
        <v>102.73</v>
      </c>
      <c r="AG7" s="25">
        <v>105.78</v>
      </c>
      <c r="AH7" s="25">
        <v>106.09</v>
      </c>
      <c r="AI7" s="25">
        <v>105.35</v>
      </c>
      <c r="AJ7" s="25" t="s">
        <v>102</v>
      </c>
      <c r="AK7" s="25" t="s">
        <v>102</v>
      </c>
      <c r="AL7" s="25">
        <v>0</v>
      </c>
      <c r="AM7" s="25">
        <v>0</v>
      </c>
      <c r="AN7" s="25">
        <v>0</v>
      </c>
      <c r="AO7" s="25" t="s">
        <v>102</v>
      </c>
      <c r="AP7" s="25" t="s">
        <v>102</v>
      </c>
      <c r="AQ7" s="25">
        <v>94.97</v>
      </c>
      <c r="AR7" s="25">
        <v>63.96</v>
      </c>
      <c r="AS7" s="25">
        <v>69.42</v>
      </c>
      <c r="AT7" s="25">
        <v>63.89</v>
      </c>
      <c r="AU7" s="25" t="s">
        <v>102</v>
      </c>
      <c r="AV7" s="25" t="s">
        <v>102</v>
      </c>
      <c r="AW7" s="25">
        <v>50.83</v>
      </c>
      <c r="AX7" s="25">
        <v>117.63</v>
      </c>
      <c r="AY7" s="25">
        <v>73.650000000000006</v>
      </c>
      <c r="AZ7" s="25" t="s">
        <v>102</v>
      </c>
      <c r="BA7" s="25" t="s">
        <v>102</v>
      </c>
      <c r="BB7" s="25">
        <v>47.72</v>
      </c>
      <c r="BC7" s="25">
        <v>44.24</v>
      </c>
      <c r="BD7" s="25">
        <v>43.07</v>
      </c>
      <c r="BE7" s="25">
        <v>44.07</v>
      </c>
      <c r="BF7" s="25" t="s">
        <v>102</v>
      </c>
      <c r="BG7" s="25" t="s">
        <v>102</v>
      </c>
      <c r="BH7" s="25">
        <v>1794.06</v>
      </c>
      <c r="BI7" s="25">
        <v>1759.83</v>
      </c>
      <c r="BJ7" s="25">
        <v>1785.93</v>
      </c>
      <c r="BK7" s="25" t="s">
        <v>102</v>
      </c>
      <c r="BL7" s="25" t="s">
        <v>102</v>
      </c>
      <c r="BM7" s="25">
        <v>1206.79</v>
      </c>
      <c r="BN7" s="25">
        <v>1258.43</v>
      </c>
      <c r="BO7" s="25">
        <v>1163.75</v>
      </c>
      <c r="BP7" s="25">
        <v>1201.79</v>
      </c>
      <c r="BQ7" s="25" t="s">
        <v>102</v>
      </c>
      <c r="BR7" s="25" t="s">
        <v>102</v>
      </c>
      <c r="BS7" s="25">
        <v>85.01</v>
      </c>
      <c r="BT7" s="25">
        <v>83.1</v>
      </c>
      <c r="BU7" s="25">
        <v>84.72</v>
      </c>
      <c r="BV7" s="25" t="s">
        <v>102</v>
      </c>
      <c r="BW7" s="25" t="s">
        <v>102</v>
      </c>
      <c r="BX7" s="25">
        <v>71.84</v>
      </c>
      <c r="BY7" s="25">
        <v>73.36</v>
      </c>
      <c r="BZ7" s="25">
        <v>72.599999999999994</v>
      </c>
      <c r="CA7" s="25">
        <v>75.31</v>
      </c>
      <c r="CB7" s="25" t="s">
        <v>102</v>
      </c>
      <c r="CC7" s="25" t="s">
        <v>102</v>
      </c>
      <c r="CD7" s="25">
        <v>150</v>
      </c>
      <c r="CE7" s="25">
        <v>150</v>
      </c>
      <c r="CF7" s="25">
        <v>150</v>
      </c>
      <c r="CG7" s="25" t="s">
        <v>102</v>
      </c>
      <c r="CH7" s="25" t="s">
        <v>102</v>
      </c>
      <c r="CI7" s="25">
        <v>228.47</v>
      </c>
      <c r="CJ7" s="25">
        <v>224.88</v>
      </c>
      <c r="CK7" s="25">
        <v>228.64</v>
      </c>
      <c r="CL7" s="25">
        <v>216.39</v>
      </c>
      <c r="CM7" s="25" t="s">
        <v>102</v>
      </c>
      <c r="CN7" s="25" t="s">
        <v>102</v>
      </c>
      <c r="CO7" s="25" t="s">
        <v>102</v>
      </c>
      <c r="CP7" s="25" t="s">
        <v>102</v>
      </c>
      <c r="CQ7" s="25" t="s">
        <v>102</v>
      </c>
      <c r="CR7" s="25" t="s">
        <v>102</v>
      </c>
      <c r="CS7" s="25" t="s">
        <v>102</v>
      </c>
      <c r="CT7" s="25">
        <v>42.47</v>
      </c>
      <c r="CU7" s="25">
        <v>42.4</v>
      </c>
      <c r="CV7" s="25">
        <v>42.28</v>
      </c>
      <c r="CW7" s="25">
        <v>42.57</v>
      </c>
      <c r="CX7" s="25" t="s">
        <v>102</v>
      </c>
      <c r="CY7" s="25" t="s">
        <v>102</v>
      </c>
      <c r="CZ7" s="25">
        <v>86.75</v>
      </c>
      <c r="DA7" s="25">
        <v>88.51</v>
      </c>
      <c r="DB7" s="25">
        <v>91.11</v>
      </c>
      <c r="DC7" s="25" t="s">
        <v>102</v>
      </c>
      <c r="DD7" s="25" t="s">
        <v>102</v>
      </c>
      <c r="DE7" s="25">
        <v>83.75</v>
      </c>
      <c r="DF7" s="25">
        <v>84.19</v>
      </c>
      <c r="DG7" s="25">
        <v>84.34</v>
      </c>
      <c r="DH7" s="25">
        <v>85.24</v>
      </c>
      <c r="DI7" s="25" t="s">
        <v>102</v>
      </c>
      <c r="DJ7" s="25" t="s">
        <v>102</v>
      </c>
      <c r="DK7" s="25">
        <v>2.27</v>
      </c>
      <c r="DL7" s="25">
        <v>6.33</v>
      </c>
      <c r="DM7" s="25">
        <v>6.35</v>
      </c>
      <c r="DN7" s="25" t="s">
        <v>102</v>
      </c>
      <c r="DO7" s="25" t="s">
        <v>102</v>
      </c>
      <c r="DP7" s="25">
        <v>24.68</v>
      </c>
      <c r="DQ7" s="25">
        <v>21.36</v>
      </c>
      <c r="DR7" s="25">
        <v>22.79</v>
      </c>
      <c r="DS7" s="25">
        <v>25.87</v>
      </c>
      <c r="DT7" s="25" t="s">
        <v>102</v>
      </c>
      <c r="DU7" s="25" t="s">
        <v>102</v>
      </c>
      <c r="DV7" s="25">
        <v>0</v>
      </c>
      <c r="DW7" s="25">
        <v>0</v>
      </c>
      <c r="DX7" s="25">
        <v>0</v>
      </c>
      <c r="DY7" s="25" t="s">
        <v>102</v>
      </c>
      <c r="DZ7" s="25" t="s">
        <v>102</v>
      </c>
      <c r="EA7" s="25">
        <v>8.6199999999999992</v>
      </c>
      <c r="EB7" s="25">
        <v>0.01</v>
      </c>
      <c r="EC7" s="25">
        <v>0.01</v>
      </c>
      <c r="ED7" s="25">
        <v>0.01</v>
      </c>
      <c r="EE7" s="25" t="s">
        <v>102</v>
      </c>
      <c r="EF7" s="25" t="s">
        <v>102</v>
      </c>
      <c r="EG7" s="25">
        <v>0</v>
      </c>
      <c r="EH7" s="25">
        <v>0</v>
      </c>
      <c r="EI7" s="25">
        <v>0</v>
      </c>
      <c r="EJ7" s="25" t="s">
        <v>102</v>
      </c>
      <c r="EK7" s="25" t="s">
        <v>102</v>
      </c>
      <c r="EL7" s="25">
        <v>0.36</v>
      </c>
      <c r="EM7" s="25">
        <v>0.39</v>
      </c>
      <c r="EN7" s="25">
        <v>0.1</v>
      </c>
      <c r="EO7" s="25">
        <v>0.15</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北原　亜里紗</cp:lastModifiedBy>
  <dcterms:created xsi:type="dcterms:W3CDTF">2023-01-12T23:37:56Z</dcterms:created>
  <dcterms:modified xsi:type="dcterms:W3CDTF">2023-01-31T04:37:57Z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3.1.8.0</vt:lpwstr>
    </vt:vector>
  </property>
  <property fmtid="{DCFEDD21-7773-49B2-8022-6FC58DB5260B}" pid="3" name="LastSavedVersion">
    <vt:lpwstr>3.1.8.0</vt:lpwstr>
  </property>
  <property fmtid="{DCFEDD21-7773-49B2-8022-6FC58DB5260B}" pid="4" name="LastSavedDate">
    <vt:filetime>2023-01-24T02:51:37Z</vt:filetime>
  </property>
</Properties>
</file>