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3（2021）\④公営企業\02 公営企業決算統計\19 公営企業に係る経営比較分析表（令和２年度決算）の分析等について\07 県HP公開\6下水（農集）\"/>
    </mc:Choice>
  </mc:AlternateContent>
  <workbookProtection workbookAlgorithmName="SHA-512" workbookHashValue="USYdlcN93O9bd+YgKkT0EK6MfRzgjMPjuUbBi/Cp1EDhn3oA1Px53NbSeJbqlknBiCSlFkL1sa1SK8LEdGwqVg==" workbookSaltValue="nkikf+QOZrWkv5o/U0/1uQ==" workbookSpinCount="100000" lockStructure="1"/>
  <bookViews>
    <workbookView xWindow="0" yWindow="0" windowWidth="15360" windowHeight="763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86" i="4"/>
  <c r="AT10" i="4"/>
  <c r="AL10" i="4"/>
  <c r="AL8" i="4"/>
  <c r="P8" i="4"/>
  <c r="I8" i="4"/>
</calcChain>
</file>

<file path=xl/sharedStrings.xml><?xml version="1.0" encoding="utf-8"?>
<sst xmlns="http://schemas.openxmlformats.org/spreadsheetml/2006/main" count="236" uniqueCount="122">
  <si>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</si>
  <si>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</si>
  <si>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</si>
  <si>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</si>
  <si>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</si>
  <si>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</si>
  <si>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</si>
  <si>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</si>
  <si>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</si>
  <si>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</si>
  <si>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</si>
  <si>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</si>
  <si>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</si>
  <si>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</si>
  <si>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</si>
  <si>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</si>
  <si>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</si>
  <si>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</si>
  <si>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</si>
  <si>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</si>
  <si>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</si>
  <si>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</si>
  <si>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</si>
  <si>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</si>
  <si>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</si>
  <si>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</si>
  <si>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</si>
  <si>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</si>
  <si>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</si>
  <si>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</si>
  <si>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</si>
  <si>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</si>
  <si>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</si>
  <si>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</si>
  <si>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</si>
  <si>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</si>
  <si>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</si>
  <si>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</si>
  <si>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</si>
  <si>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</si>
  <si>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</si>
  <si>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</si>
  <si>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</si>
  <si>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</si>
  <si>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</si>
  <si>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</si>
  <si>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</si>
  <si>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</si>
  <si>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</si>
  <si>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</si>
  <si>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</si>
  <si>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</si>
  <si>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</si>
  <si>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</si>
  <si>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</si>
  <si>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</si>
  <si>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</si>
  <si>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</si>
  <si>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</si>
  <si>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</si>
  <si>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</si>
  <si>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</si>
  <si>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</si>
  <si>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</si>
  <si>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</si>
  <si>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</si>
  <si>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</si>
  <si>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</si>
  <si>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</si>
  <si>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</si>
  <si>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</si>
  <si>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</si>
  <si>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</si>
  <si>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</si>
  <si>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</si>
  <si>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</si>
  <si>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</si>
  <si>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</si>
  <si>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</si>
  <si>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</si>
  <si>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</si>
  <si>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</si>
  <si>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</si>
  <si>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</si>
  <si>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</si>
  <si>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</si>
  <si>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</si>
  <si>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</si>
  <si>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</si>
  <si>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</si>
  <si>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</si>
  <si>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</si>
  <si>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</si>
  <si>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</si>
  <si>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</si>
  <si>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</si>
  <si>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</si>
  <si>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</si>
  <si>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</si>
  <si>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益子町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</si>
  <si>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</si>
  <si>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</si>
  <si>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</si>
  <si>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</si>
  <si>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</si>
  <si>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</si>
  <si>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</si>
  <si>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</si>
  <si>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</si>
  <si>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</si>
  <si>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</si>
  <si>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</si>
  <si>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</si>
  <si>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</si>
  <si>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</si>
  <si>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</si>
  <si>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</si>
  <si>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</si>
  <si>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</si>
  <si>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管路施設は供用開始からの期間が比較的短いこともあり、管路の老朽化はまだ顕著となってはいないが、今後は老朽化による修繕や更新が必要となってくるため、施設の計画的な修繕や更新が必要になってくる。</t>
    <phoneticPr fontId="4"/>
  </si>
  <si>
    <t>①収益的収支比率
　100％を超えているものの、全体的には一般会計からの繰入金に依存した経営となっている。引き続き経費削減をしながらも料金水準の適正化を図っていく必要がある。
④企業債残高対事業規模比率
　面的整備は完了し、以前から0%である。地方債借入の償還額のピークは過ぎており、今後は下降に転じていく見込みである。
⑤経費回収率
　100％を下回っており、汚水処理に係る費用を賄えていない状況である。健全な経営のため更なる経費削減や財源確保を図る必要がある。
⑥汚水処理原価
　類似団体と比較すると低いものとなっている。今後も経営改善の努力を継続していく。
⑦施設利用率
　類似団体と比較すると上回っているものの、今後も適正な利用のため努力する必要がある。
⑧水洗化率
　類似団体と比較すると高い状況にあるが、今後も維持管理等をするための財源確保のために、水洗化の向上に努める必要がある。</t>
    <rPh sb="15" eb="16">
      <t>コ</t>
    </rPh>
    <rPh sb="226" eb="228">
      <t>ヒツヨウ</t>
    </rPh>
    <phoneticPr fontId="4"/>
  </si>
  <si>
    <t>経営の健全性・効率性の項目によっては、類似団体の平均値よりも数値が上回るなど評価できる面もあるが、経費回収率は100％を下回っているので、今後も収入増や公共下水道への統廃合など経営改善へ向けた取り組みは継続していく必要がある。</t>
    <rPh sb="76" eb="78">
      <t>コウキョウ</t>
    </rPh>
    <rPh sb="78" eb="81">
      <t>ゲスイドウ</t>
    </rPh>
    <rPh sb="83" eb="86">
      <t>トウハイゴウ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</si>
</sst>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005-402A-BDC7-3B62F2164A8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5005-402A-BDC7-3B62F2164A8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73.66</c:v>
                </c:pt>
                <c:pt idx="1">
                  <c:v>57.1</c:v>
                </c:pt>
                <c:pt idx="2">
                  <c:v>66.67</c:v>
                </c:pt>
                <c:pt idx="3">
                  <c:v>61.61</c:v>
                </c:pt>
                <c:pt idx="4">
                  <c:v>59.78</c:v>
                </c:pt>
              </c:numCache>
            </c:numRef>
          </c:val>
          <c:extLst>
            <c:ext xmlns:c16="http://schemas.microsoft.com/office/drawing/2014/chart" uri="{C3380CC4-5D6E-409C-BE32-E72D297353CC}">
              <c16:uniqueId val="{00000000-EA2C-45D1-8FEF-1695B5D4C47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EA2C-45D1-8FEF-1695B5D4C47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93.26</c:v>
                </c:pt>
                <c:pt idx="1">
                  <c:v>93.39</c:v>
                </c:pt>
                <c:pt idx="2">
                  <c:v>93.31</c:v>
                </c:pt>
                <c:pt idx="3">
                  <c:v>93.43</c:v>
                </c:pt>
                <c:pt idx="4">
                  <c:v>94.02</c:v>
                </c:pt>
              </c:numCache>
            </c:numRef>
          </c:val>
          <c:extLst>
            <c:ext xmlns:c16="http://schemas.microsoft.com/office/drawing/2014/chart" uri="{C3380CC4-5D6E-409C-BE32-E72D297353CC}">
              <c16:uniqueId val="{00000000-394C-45F0-9173-8E47E34F8D8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394C-45F0-9173-8E47E34F8D8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100.94</c:v>
                </c:pt>
                <c:pt idx="1">
                  <c:v>95.74</c:v>
                </c:pt>
                <c:pt idx="2">
                  <c:v>99.1</c:v>
                </c:pt>
                <c:pt idx="3">
                  <c:v>102.43</c:v>
                </c:pt>
                <c:pt idx="4">
                  <c:v>101.17</c:v>
                </c:pt>
              </c:numCache>
            </c:numRef>
          </c:val>
          <c:extLst>
            <c:ext xmlns:c16="http://schemas.microsoft.com/office/drawing/2014/chart" uri="{C3380CC4-5D6E-409C-BE32-E72D297353CC}">
              <c16:uniqueId val="{00000000-108E-4FDF-BD13-D39023D8EA4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8E-4FDF-BD13-D39023D8EA4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D8E-4172-A7FE-A8E664310F7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D8E-4172-A7FE-A8E664310F7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BAC-4B19-9ECD-EB3462E3C1C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AC-4B19-9ECD-EB3462E3C1C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1EA-4734-86E7-D7019343F51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EA-4734-86E7-D7019343F51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EF9-4EF0-A25E-F02DEC0D720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F9-4EF0-A25E-F02DEC0D720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B13-4145-BA1B-D9EF301A232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AB13-4145-BA1B-D9EF301A232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89.23</c:v>
                </c:pt>
                <c:pt idx="1">
                  <c:v>74.8</c:v>
                </c:pt>
                <c:pt idx="2">
                  <c:v>73.62</c:v>
                </c:pt>
                <c:pt idx="3">
                  <c:v>70.98</c:v>
                </c:pt>
                <c:pt idx="4">
                  <c:v>78.58</c:v>
                </c:pt>
              </c:numCache>
            </c:numRef>
          </c:val>
          <c:extLst>
            <c:ext xmlns:c16="http://schemas.microsoft.com/office/drawing/2014/chart" uri="{C3380CC4-5D6E-409C-BE32-E72D297353CC}">
              <c16:uniqueId val="{00000000-06CD-46A3-88CF-CAB8BE0E519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06CD-46A3-88CF-CAB8BE0E519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174.92</c:v>
                </c:pt>
                <c:pt idx="1">
                  <c:v>207.2</c:v>
                </c:pt>
                <c:pt idx="2">
                  <c:v>211.17</c:v>
                </c:pt>
                <c:pt idx="3">
                  <c:v>221.1</c:v>
                </c:pt>
                <c:pt idx="4">
                  <c:v>202.2</c:v>
                </c:pt>
              </c:numCache>
            </c:numRef>
          </c:val>
          <c:extLst>
            <c:ext xmlns:c16="http://schemas.microsoft.com/office/drawing/2014/chart" uri="{C3380CC4-5D6E-409C-BE32-E72D297353CC}">
              <c16:uniqueId val="{00000000-D495-4583-AB0F-4A054C934DF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D495-4583-AB0F-4A054C934DF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栃木県　益子町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22530</v>
      </c>
      <c r="AM8" s="69"/>
      <c r="AN8" s="69"/>
      <c r="AO8" s="69"/>
      <c r="AP8" s="69"/>
      <c r="AQ8" s="69"/>
      <c r="AR8" s="69"/>
      <c r="AS8" s="69"/>
      <c r="AT8" s="68">
        <f>データ!T6</f>
        <v>89.4</v>
      </c>
      <c r="AU8" s="68"/>
      <c r="AV8" s="68"/>
      <c r="AW8" s="68"/>
      <c r="AX8" s="68"/>
      <c r="AY8" s="68"/>
      <c r="AZ8" s="68"/>
      <c r="BA8" s="68"/>
      <c r="BB8" s="68">
        <f>データ!U6</f>
        <v>252.01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9.1999999999999993</v>
      </c>
      <c r="Q10" s="68"/>
      <c r="R10" s="68"/>
      <c r="S10" s="68"/>
      <c r="T10" s="68"/>
      <c r="U10" s="68"/>
      <c r="V10" s="68"/>
      <c r="W10" s="68">
        <f>データ!Q6</f>
        <v>89.21</v>
      </c>
      <c r="X10" s="68"/>
      <c r="Y10" s="68"/>
      <c r="Z10" s="68"/>
      <c r="AA10" s="68"/>
      <c r="AB10" s="68"/>
      <c r="AC10" s="68"/>
      <c r="AD10" s="69">
        <f>データ!R6</f>
        <v>2860</v>
      </c>
      <c r="AE10" s="69"/>
      <c r="AF10" s="69"/>
      <c r="AG10" s="69"/>
      <c r="AH10" s="69"/>
      <c r="AI10" s="69"/>
      <c r="AJ10" s="69"/>
      <c r="AK10" s="2"/>
      <c r="AL10" s="69">
        <f>データ!V6</f>
        <v>2057</v>
      </c>
      <c r="AM10" s="69"/>
      <c r="AN10" s="69"/>
      <c r="AO10" s="69"/>
      <c r="AP10" s="69"/>
      <c r="AQ10" s="69"/>
      <c r="AR10" s="69"/>
      <c r="AS10" s="69"/>
      <c r="AT10" s="68">
        <f>データ!W6</f>
        <v>1</v>
      </c>
      <c r="AU10" s="68"/>
      <c r="AV10" s="68"/>
      <c r="AW10" s="68"/>
      <c r="AX10" s="68"/>
      <c r="AY10" s="68"/>
      <c r="AZ10" s="68"/>
      <c r="BA10" s="68"/>
      <c r="BB10" s="68">
        <f>データ!X6</f>
        <v>2057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120</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119</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121</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【832.52】</v>
      </c>
      <c r="I86" s="26" t="str">
        <f>データ!CA6</f>
        <v>【60.94】</v>
      </c>
      <c r="J86" s="26" t="str">
        <f>データ!CL6</f>
        <v>【253.04】</v>
      </c>
      <c r="K86" s="26" t="str">
        <f>データ!CW6</f>
        <v>【54.84】</v>
      </c>
      <c r="L86" s="26" t="str">
        <f>データ!DH6</f>
        <v>【86.60】</v>
      </c>
      <c r="M86" s="26" t="s">
        <v>44</v>
      </c>
      <c r="N86" s="26" t="s">
        <v>45</v>
      </c>
      <c r="O86" s="26" t="str">
        <f>データ!EO6</f>
        <v>【0.16】</v>
      </c>
    </row>
  </sheetData>
  <sheetProtection algorithmName="SHA-512" hashValue="fXf29EeqVtbRZDMCmcFx5cgFqtTmbEZIiCC7bRlfLw9TNoDdUoJbgsx1uD7vDO42t6xrV6gkFeawDtYs+71Oaw==" saltValue="sVBH2S6valVqfmKzLF5Kc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2020</v>
      </c>
      <c r="C6" s="33">
        <f t="shared" ref="C6:X6" si="3">C7</f>
        <v>93424</v>
      </c>
      <c r="D6" s="33">
        <f t="shared" si="3"/>
        <v>47</v>
      </c>
      <c r="E6" s="33">
        <f t="shared" si="3"/>
        <v>17</v>
      </c>
      <c r="F6" s="33">
        <f t="shared" si="3"/>
        <v>5</v>
      </c>
      <c r="G6" s="33">
        <f t="shared" si="3"/>
        <v>0</v>
      </c>
      <c r="H6" s="33" t="str">
        <f t="shared" si="3"/>
        <v>栃木県　益子町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9.1999999999999993</v>
      </c>
      <c r="Q6" s="34">
        <f t="shared" si="3"/>
        <v>89.21</v>
      </c>
      <c r="R6" s="34">
        <f t="shared" si="3"/>
        <v>2860</v>
      </c>
      <c r="S6" s="34">
        <f t="shared" si="3"/>
        <v>22530</v>
      </c>
      <c r="T6" s="34">
        <f t="shared" si="3"/>
        <v>89.4</v>
      </c>
      <c r="U6" s="34">
        <f t="shared" si="3"/>
        <v>252.01</v>
      </c>
      <c r="V6" s="34">
        <f t="shared" si="3"/>
        <v>2057</v>
      </c>
      <c r="W6" s="34">
        <f t="shared" si="3"/>
        <v>1</v>
      </c>
      <c r="X6" s="34">
        <f t="shared" si="3"/>
        <v>2057</v>
      </c>
      <c r="Y6" s="35">
        <f>IF(Y7="",NA(),Y7)</f>
        <v>100.94</v>
      </c>
      <c r="Z6" s="35">
        <f t="shared" ref="Z6:AH6" si="4">IF(Z7="",NA(),Z7)</f>
        <v>95.74</v>
      </c>
      <c r="AA6" s="35">
        <f t="shared" si="4"/>
        <v>99.1</v>
      </c>
      <c r="AB6" s="35">
        <f t="shared" si="4"/>
        <v>102.43</v>
      </c>
      <c r="AC6" s="35">
        <f t="shared" si="4"/>
        <v>101.17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974.93</v>
      </c>
      <c r="BL6" s="35">
        <f t="shared" si="7"/>
        <v>855.8</v>
      </c>
      <c r="BM6" s="35">
        <f t="shared" si="7"/>
        <v>789.46</v>
      </c>
      <c r="BN6" s="35">
        <f t="shared" si="7"/>
        <v>826.83</v>
      </c>
      <c r="BO6" s="35">
        <f t="shared" si="7"/>
        <v>867.83</v>
      </c>
      <c r="BP6" s="34" t="str">
        <f>IF(BP7="","",IF(BP7="-","【-】","【"&amp;SUBSTITUTE(TEXT(BP7,"#,##0.00"),"-","△")&amp;"】"))</f>
        <v>【832.52】</v>
      </c>
      <c r="BQ6" s="35">
        <f>IF(BQ7="",NA(),BQ7)</f>
        <v>89.23</v>
      </c>
      <c r="BR6" s="35">
        <f t="shared" ref="BR6:BZ6" si="8">IF(BR7="",NA(),BR7)</f>
        <v>74.8</v>
      </c>
      <c r="BS6" s="35">
        <f t="shared" si="8"/>
        <v>73.62</v>
      </c>
      <c r="BT6" s="35">
        <f t="shared" si="8"/>
        <v>70.98</v>
      </c>
      <c r="BU6" s="35">
        <f t="shared" si="8"/>
        <v>78.58</v>
      </c>
      <c r="BV6" s="35">
        <f t="shared" si="8"/>
        <v>55.32</v>
      </c>
      <c r="BW6" s="35">
        <f t="shared" si="8"/>
        <v>59.8</v>
      </c>
      <c r="BX6" s="35">
        <f t="shared" si="8"/>
        <v>57.77</v>
      </c>
      <c r="BY6" s="35">
        <f t="shared" si="8"/>
        <v>57.31</v>
      </c>
      <c r="BZ6" s="35">
        <f t="shared" si="8"/>
        <v>57.08</v>
      </c>
      <c r="CA6" s="34" t="str">
        <f>IF(CA7="","",IF(CA7="-","【-】","【"&amp;SUBSTITUTE(TEXT(CA7,"#,##0.00"),"-","△")&amp;"】"))</f>
        <v>【60.94】</v>
      </c>
      <c r="CB6" s="35">
        <f>IF(CB7="",NA(),CB7)</f>
        <v>174.92</v>
      </c>
      <c r="CC6" s="35">
        <f t="shared" ref="CC6:CK6" si="9">IF(CC7="",NA(),CC7)</f>
        <v>207.2</v>
      </c>
      <c r="CD6" s="35">
        <f t="shared" si="9"/>
        <v>211.17</v>
      </c>
      <c r="CE6" s="35">
        <f t="shared" si="9"/>
        <v>221.1</v>
      </c>
      <c r="CF6" s="35">
        <f t="shared" si="9"/>
        <v>202.2</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73.66</v>
      </c>
      <c r="CN6" s="35">
        <f t="shared" ref="CN6:CV6" si="10">IF(CN7="",NA(),CN7)</f>
        <v>57.1</v>
      </c>
      <c r="CO6" s="35">
        <f t="shared" si="10"/>
        <v>66.67</v>
      </c>
      <c r="CP6" s="35">
        <f t="shared" si="10"/>
        <v>61.61</v>
      </c>
      <c r="CQ6" s="35">
        <f t="shared" si="10"/>
        <v>59.78</v>
      </c>
      <c r="CR6" s="35">
        <f t="shared" si="10"/>
        <v>60.65</v>
      </c>
      <c r="CS6" s="35">
        <f t="shared" si="10"/>
        <v>51.75</v>
      </c>
      <c r="CT6" s="35">
        <f t="shared" si="10"/>
        <v>50.68</v>
      </c>
      <c r="CU6" s="35">
        <f t="shared" si="10"/>
        <v>50.14</v>
      </c>
      <c r="CV6" s="35">
        <f t="shared" si="10"/>
        <v>54.83</v>
      </c>
      <c r="CW6" s="34" t="str">
        <f>IF(CW7="","",IF(CW7="-","【-】","【"&amp;SUBSTITUTE(TEXT(CW7,"#,##0.00"),"-","△")&amp;"】"))</f>
        <v>【54.84】</v>
      </c>
      <c r="CX6" s="35">
        <f>IF(CX7="",NA(),CX7)</f>
        <v>93.26</v>
      </c>
      <c r="CY6" s="35">
        <f t="shared" ref="CY6:DG6" si="11">IF(CY7="",NA(),CY7)</f>
        <v>93.39</v>
      </c>
      <c r="CZ6" s="35">
        <f t="shared" si="11"/>
        <v>93.31</v>
      </c>
      <c r="DA6" s="35">
        <f t="shared" si="11"/>
        <v>93.43</v>
      </c>
      <c r="DB6" s="35">
        <f t="shared" si="11"/>
        <v>94.02</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93424</v>
      </c>
      <c r="D7" s="37">
        <v>47</v>
      </c>
      <c r="E7" s="37">
        <v>17</v>
      </c>
      <c r="F7" s="37">
        <v>5</v>
      </c>
      <c r="G7" s="37">
        <v>0</v>
      </c>
      <c r="H7" s="37" t="s">
        <v>99</v>
      </c>
      <c r="I7" s="37" t="s">
        <v>100</v>
      </c>
      <c r="J7" s="37" t="s">
        <v>101</v>
      </c>
      <c r="K7" s="37" t="s">
        <v>102</v>
      </c>
      <c r="L7" s="37" t="s">
        <v>103</v>
      </c>
      <c r="M7" s="37" t="s">
        <v>104</v>
      </c>
      <c r="N7" s="38" t="s">
        <v>105</v>
      </c>
      <c r="O7" s="38" t="s">
        <v>106</v>
      </c>
      <c r="P7" s="38">
        <v>9.1999999999999993</v>
      </c>
      <c r="Q7" s="38">
        <v>89.21</v>
      </c>
      <c r="R7" s="38">
        <v>2860</v>
      </c>
      <c r="S7" s="38">
        <v>22530</v>
      </c>
      <c r="T7" s="38">
        <v>89.4</v>
      </c>
      <c r="U7" s="38">
        <v>252.01</v>
      </c>
      <c r="V7" s="38">
        <v>2057</v>
      </c>
      <c r="W7" s="38">
        <v>1</v>
      </c>
      <c r="X7" s="38">
        <v>2057</v>
      </c>
      <c r="Y7" s="38">
        <v>100.94</v>
      </c>
      <c r="Z7" s="38">
        <v>95.74</v>
      </c>
      <c r="AA7" s="38">
        <v>99.1</v>
      </c>
      <c r="AB7" s="38">
        <v>102.43</v>
      </c>
      <c r="AC7" s="38">
        <v>101.17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974.93</v>
      </c>
      <c r="BL7" s="38">
        <v>855.8</v>
      </c>
      <c r="BM7" s="38">
        <v>789.46</v>
      </c>
      <c r="BN7" s="38">
        <v>826.83</v>
      </c>
      <c r="BO7" s="38">
        <v>867.83</v>
      </c>
      <c r="BP7" s="38">
        <v>832.52</v>
      </c>
      <c r="BQ7" s="38">
        <v>89.23</v>
      </c>
      <c r="BR7" s="38">
        <v>74.8</v>
      </c>
      <c r="BS7" s="38">
        <v>73.62</v>
      </c>
      <c r="BT7" s="38">
        <v>70.98</v>
      </c>
      <c r="BU7" s="38">
        <v>78.58</v>
      </c>
      <c r="BV7" s="38">
        <v>55.32</v>
      </c>
      <c r="BW7" s="38">
        <v>59.8</v>
      </c>
      <c r="BX7" s="38">
        <v>57.77</v>
      </c>
      <c r="BY7" s="38">
        <v>57.31</v>
      </c>
      <c r="BZ7" s="38">
        <v>57.08</v>
      </c>
      <c r="CA7" s="38">
        <v>60.94</v>
      </c>
      <c r="CB7" s="38">
        <v>174.92</v>
      </c>
      <c r="CC7" s="38">
        <v>207.2</v>
      </c>
      <c r="CD7" s="38">
        <v>211.17</v>
      </c>
      <c r="CE7" s="38">
        <v>221.1</v>
      </c>
      <c r="CF7" s="38">
        <v>202.2</v>
      </c>
      <c r="CG7" s="38">
        <v>283.17</v>
      </c>
      <c r="CH7" s="38">
        <v>263.76</v>
      </c>
      <c r="CI7" s="38">
        <v>274.35000000000002</v>
      </c>
      <c r="CJ7" s="38">
        <v>273.52</v>
      </c>
      <c r="CK7" s="38">
        <v>274.99</v>
      </c>
      <c r="CL7" s="38">
        <v>253.04</v>
      </c>
      <c r="CM7" s="38">
        <v>73.66</v>
      </c>
      <c r="CN7" s="38">
        <v>57.1</v>
      </c>
      <c r="CO7" s="38">
        <v>66.67</v>
      </c>
      <c r="CP7" s="38">
        <v>61.61</v>
      </c>
      <c r="CQ7" s="38">
        <v>59.78</v>
      </c>
      <c r="CR7" s="38">
        <v>60.65</v>
      </c>
      <c r="CS7" s="38">
        <v>51.75</v>
      </c>
      <c r="CT7" s="38">
        <v>50.68</v>
      </c>
      <c r="CU7" s="38">
        <v>50.14</v>
      </c>
      <c r="CV7" s="38">
        <v>54.83</v>
      </c>
      <c r="CW7" s="38">
        <v>54.84</v>
      </c>
      <c r="CX7" s="38">
        <v>93.26</v>
      </c>
      <c r="CY7" s="38">
        <v>93.39</v>
      </c>
      <c r="CZ7" s="38">
        <v>93.31</v>
      </c>
      <c r="DA7" s="38">
        <v>93.43</v>
      </c>
      <c r="DB7" s="38">
        <v>94.02</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112</v>
      </c>
    </row>
    <row r="12" spans="1:145" x14ac:dyDescent="0.15">
      <c r="B12">
        <v>1</v>
      </c>
      <c r="C12">
        <v>1</v>
      </c>
      <c r="D12">
        <v>1</v>
      </c>
      <c r="E12">
        <v>1</v>
      </c>
      <c r="F12">
        <v>2</v>
      </c>
      <c r="G12" t="s">
        <v>113</v>
      </c>
    </row>
    <row r="13" spans="1:145" x14ac:dyDescent="0.15">
      <c r="B13" t="s">
        <v>114</v>
      </c>
      <c r="C13" t="s">
        <v>114</v>
      </c>
      <c r="D13" t="s">
        <v>115</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2022-01-18T01:33:55Z</cp:lastPrinted>
  <dcterms:created xsi:type="dcterms:W3CDTF">2021-12-03T07:56:32Z</dcterms:created>
  <dcterms:modified xsi:type="dcterms:W3CDTF">2022-02-23T04:20:13Z</dcterms:modified>
  <cp:category/>
</cp:coreProperties>
</file>