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4 下水道（公共）\"/>
    </mc:Choice>
  </mc:AlternateContent>
  <xr:revisionPtr revIDLastSave="0" documentId="13_ncr:1_{32FCAE41-67B0-4D26-8416-0C2C54B4A509}" xr6:coauthVersionLast="47" xr6:coauthVersionMax="47" xr10:uidLastSave="{00000000-0000-0000-0000-000000000000}"/>
  <workbookProtection workbookAlgorithmName="SHA-512" workbookHashValue="DlmkbpBmOAjQH8aXa8a2sXlOs9kE9WiTRBCzuYvWxarei6KN/wMfxlwuhFfXdCDtl+/EPldZb01xfYsrrwBkPw==" workbookSaltValue="4sVoCeYrHE/NSca7d3JzMg==" workbookSpinCount="100000" lockStructure="1"/>
  <bookViews>
    <workbookView xWindow="45" yWindow="-163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10" i="4"/>
</calcChain>
</file>

<file path=xl/sharedStrings.xml><?xml version="1.0" encoding="utf-8"?>
<sst xmlns="http://schemas.openxmlformats.org/spreadsheetml/2006/main" count="236" uniqueCount="119">
  <si>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</si>
  <si>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</si>
  <si>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</si>
  <si>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</si>
  <si>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</si>
  <si>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</si>
  <si>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</si>
  <si>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</si>
  <si>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</si>
  <si>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</si>
  <si>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</si>
  <si>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</si>
  <si>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</si>
  <si>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</si>
  <si>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</si>
  <si>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</si>
  <si>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</si>
  <si>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</si>
  <si>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</si>
  <si>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</si>
  <si>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</si>
  <si>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</si>
  <si>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</si>
  <si>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</si>
  <si>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</si>
  <si>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</si>
  <si>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</si>
  <si>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</si>
  <si>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</si>
  <si>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</si>
  <si>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</si>
  <si>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</si>
  <si>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</si>
  <si>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</si>
  <si>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</si>
  <si>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</si>
  <si>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</si>
  <si>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</si>
  <si>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</si>
  <si>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</si>
  <si>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</si>
  <si>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</si>
  <si>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</si>
  <si>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</si>
  <si>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</si>
  <si>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</si>
  <si>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</si>
  <si>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</si>
  <si>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</si>
  <si>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</si>
  <si>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</si>
  <si>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</si>
  <si>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</si>
  <si>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</si>
  <si>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</si>
  <si>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</si>
  <si>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</si>
  <si>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</si>
  <si>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</si>
  <si>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</si>
  <si>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</si>
  <si>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</si>
  <si>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</si>
  <si>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</si>
  <si>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</si>
  <si>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</si>
  <si>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</si>
  <si>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</si>
  <si>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</si>
  <si>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</si>
  <si>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</si>
  <si>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</si>
  <si>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</si>
  <si>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</si>
  <si>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</si>
  <si>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</si>
  <si>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</si>
  <si>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</si>
  <si>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</si>
  <si>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</si>
  <si>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</si>
  <si>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</si>
  <si>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</si>
  <si>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</si>
  <si>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</si>
  <si>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</si>
  <si>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</si>
  <si>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</si>
  <si>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</si>
  <si>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</si>
  <si>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</si>
  <si>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</si>
  <si>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</si>
  <si>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</si>
  <si>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</si>
  <si>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</si>
  <si>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</si>
  <si>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那須町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</si>
  <si>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</si>
  <si>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</si>
  <si>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</si>
  <si>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</si>
  <si>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</si>
  <si>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</si>
  <si>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</si>
  <si>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</si>
  <si>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</si>
  <si>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</si>
  <si>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</si>
  <si>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</si>
  <si>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</si>
  <si>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</si>
  <si>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</si>
  <si>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</si>
  <si>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</si>
  <si>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</si>
  <si>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令和5年度公共下水道事業の歳出合計5億4千4百万円に対し、一般会計からの繰入金が1億7千7百万円となっており、繰入金に依存している。
　整備予定の下水道全体の整備が完了しても、普及率は人口全体の約15％程度で、負担公平の観点から適正な料金改定の検討が必要となってきている。
　人口減少や高齢者世帯の増加による水洗化率（接続率）の低迷や節水型製品の普及等も使用料収入が増加しない要因となっている。
　今後も戸別訪問や広報による周知など、未接続対策の充実を図り、経営改善に向けた取組を行う必要がある。</t>
    <phoneticPr fontId="4"/>
  </si>
  <si>
    <r>
      <t>　経費回収率は</t>
    </r>
    <r>
      <rPr>
        <sz val="11"/>
        <rFont val="ＭＳ ゴシック"/>
        <family val="3"/>
        <charset val="128"/>
      </rPr>
      <t>53.33</t>
    </r>
    <r>
      <rPr>
        <sz val="11"/>
        <color theme="1"/>
        <rFont val="ＭＳ ゴシック"/>
        <family val="3"/>
        <charset val="128"/>
      </rPr>
      <t>％と、全国平均及び類似団体と比較し平均を下回っており、一般会計からの繰入金に依存した経営となっている。
　施設利用率は26.53％と、全国平均及び類似団体と比較し下回っており、その要因の１つとして、汚水量の大半を占める湯本処理区は、主な汚水流入が観光汚水流入であり、観光シーズンピーク時の処理量と平常時の処理量に差があるため、施設利用率の低下に影響している。また、人口減少や大型ホテルの撤退による処理量の減少も利用率を下げる要因となっている。
　処理場の運転・維持管理業務については、複数年契約による民間委託によってコスト縮減を図り維持管理を行っている。
　企業債残高対事業規模比率は０となっているが、今後は下水道施設の老朽化に伴う長寿命対策や耐震対策工事に係る債務の増加が見込まれる。</t>
    </r>
    <rPh sb="15" eb="17">
      <t>ゼンコク</t>
    </rPh>
    <rPh sb="17" eb="19">
      <t>ヘイキン</t>
    </rPh>
    <rPh sb="19" eb="20">
      <t>オヨ</t>
    </rPh>
    <rPh sb="79" eb="83">
      <t>ゼンコクヘイキン</t>
    </rPh>
    <rPh sb="83" eb="84">
      <t>オヨ</t>
    </rPh>
    <rPh sb="102" eb="104">
      <t>ヨウイン</t>
    </rPh>
    <rPh sb="111" eb="113">
      <t>オスイ</t>
    </rPh>
    <rPh sb="113" eb="114">
      <t>リョウ</t>
    </rPh>
    <rPh sb="115" eb="117">
      <t>タイハン</t>
    </rPh>
    <rPh sb="118" eb="119">
      <t>シ</t>
    </rPh>
    <rPh sb="296" eb="297">
      <t>タイ</t>
    </rPh>
    <rPh sb="297" eb="303">
      <t>ジギョウキボヒリツ</t>
    </rPh>
    <phoneticPr fontId="4"/>
  </si>
  <si>
    <t>　那須町には、湯本処理区と黒田原処理区の二つの処理区があり、湯本処理区においては、昭和59年3月に供用開始、黒田原処理区においては、平成14年3月に供用を開始している。
　湯本処理区については、供用開始から30年以上が経過し、施設・管渠の老朽化が進んでいるが、令和4年度より湯本浄化センター及び黒田原水処理センター施設の長寿命化・耐震対策工事を実施し施設の更新を図っている。今後は、事故の未然防止及びライフサイクルコストの最小化を図るため、ストックマネジメント計画に基づく計画的な改修を行う必要がある。</t>
    <rPh sb="137" eb="139">
      <t>ユモト</t>
    </rPh>
    <rPh sb="139" eb="141">
      <t>ジョウカ</t>
    </rPh>
    <rPh sb="145" eb="146">
      <t>オヨ</t>
    </rPh>
    <rPh sb="147" eb="150">
      <t>クロダハラ</t>
    </rPh>
    <rPh sb="150" eb="153">
      <t>ミズショリ</t>
    </rPh>
    <rPh sb="157" eb="159">
      <t>シセツ</t>
    </rPh>
    <rPh sb="160" eb="164">
      <t>チョウジュミョウカ</t>
    </rPh>
    <rPh sb="165" eb="169">
      <t>タイシンタイサク</t>
    </rPh>
    <rPh sb="169" eb="171">
      <t>コウジ</t>
    </rPh>
    <rPh sb="172" eb="174">
      <t>ジッシ</t>
    </rPh>
    <rPh sb="175" eb="177">
      <t>シセツ</t>
    </rPh>
    <rPh sb="178" eb="180">
      <t>コウシン</t>
    </rPh>
    <rPh sb="181" eb="182">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</si>
</sst>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5-4DFA-89D1-FDC8F4B22DE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c:v>
                </c:pt>
                <c:pt idx="3">
                  <c:v>7.0000000000000007E-2</c:v>
                </c:pt>
                <c:pt idx="4">
                  <c:v>0.06</c:v>
                </c:pt>
              </c:numCache>
            </c:numRef>
          </c:val>
          <c:smooth val="0"/>
          <c:extLst>
            <c:ext xmlns:c16="http://schemas.microsoft.com/office/drawing/2014/chart" uri="{C3380CC4-5D6E-409C-BE32-E72D297353CC}">
              <c16:uniqueId val="{00000001-A3A5-4DFA-89D1-FDC8F4B22DE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26.89</c:v>
                </c:pt>
                <c:pt idx="1">
                  <c:v>22.75</c:v>
                </c:pt>
                <c:pt idx="2">
                  <c:v>24</c:v>
                </c:pt>
                <c:pt idx="3">
                  <c:v>25.11</c:v>
                </c:pt>
                <c:pt idx="4">
                  <c:v>26.53</c:v>
                </c:pt>
              </c:numCache>
            </c:numRef>
          </c:val>
          <c:extLst>
            <c:ext xmlns:c16="http://schemas.microsoft.com/office/drawing/2014/chart" uri="{C3380CC4-5D6E-409C-BE32-E72D297353CC}">
              <c16:uniqueId val="{00000000-282E-4DAB-A590-1CC5A2B09EF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55.55</c:v>
                </c:pt>
                <c:pt idx="1">
                  <c:v>55.84</c:v>
                </c:pt>
                <c:pt idx="2">
                  <c:v>55.78</c:v>
                </c:pt>
                <c:pt idx="3">
                  <c:v>54.86</c:v>
                </c:pt>
                <c:pt idx="4">
                  <c:v>55.04</c:v>
                </c:pt>
              </c:numCache>
            </c:numRef>
          </c:val>
          <c:smooth val="0"/>
          <c:extLst>
            <c:ext xmlns:c16="http://schemas.microsoft.com/office/drawing/2014/chart" uri="{C3380CC4-5D6E-409C-BE32-E72D297353CC}">
              <c16:uniqueId val="{00000001-282E-4DAB-A590-1CC5A2B09EF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75.760000000000005</c:v>
                </c:pt>
                <c:pt idx="1">
                  <c:v>75.97</c:v>
                </c:pt>
                <c:pt idx="2">
                  <c:v>76.38</c:v>
                </c:pt>
                <c:pt idx="3">
                  <c:v>81.09</c:v>
                </c:pt>
                <c:pt idx="4">
                  <c:v>75.55</c:v>
                </c:pt>
              </c:numCache>
            </c:numRef>
          </c:val>
          <c:extLst>
            <c:ext xmlns:c16="http://schemas.microsoft.com/office/drawing/2014/chart" uri="{C3380CC4-5D6E-409C-BE32-E72D297353CC}">
              <c16:uniqueId val="{00000000-F4E6-4FB6-BC8C-2BA8A395F4F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91.64</c:v>
                </c:pt>
                <c:pt idx="1">
                  <c:v>92.34</c:v>
                </c:pt>
                <c:pt idx="2">
                  <c:v>91.78</c:v>
                </c:pt>
                <c:pt idx="3">
                  <c:v>91.37</c:v>
                </c:pt>
                <c:pt idx="4">
                  <c:v>91.92</c:v>
                </c:pt>
              </c:numCache>
            </c:numRef>
          </c:val>
          <c:smooth val="0"/>
          <c:extLst>
            <c:ext xmlns:c16="http://schemas.microsoft.com/office/drawing/2014/chart" uri="{C3380CC4-5D6E-409C-BE32-E72D297353CC}">
              <c16:uniqueId val="{00000001-F4E6-4FB6-BC8C-2BA8A395F4F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77.19</c:v>
                </c:pt>
                <c:pt idx="1">
                  <c:v>78.06</c:v>
                </c:pt>
                <c:pt idx="2">
                  <c:v>95.91</c:v>
                </c:pt>
                <c:pt idx="3">
                  <c:v>75.38</c:v>
                </c:pt>
                <c:pt idx="4">
                  <c:v>68.42</c:v>
                </c:pt>
              </c:numCache>
            </c:numRef>
          </c:val>
          <c:extLst>
            <c:ext xmlns:c16="http://schemas.microsoft.com/office/drawing/2014/chart" uri="{C3380CC4-5D6E-409C-BE32-E72D297353CC}">
              <c16:uniqueId val="{00000000-210D-42C7-8E9C-B7C7C2AB79C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10D-42C7-8E9C-B7C7C2AB79C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F56-4F85-BD49-AC7110FDFE3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F56-4F85-BD49-AC7110FDFE3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95-48A6-AA11-07798828546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95-48A6-AA11-07798828546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A0-4B04-96E5-7B9764A5CDA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A0-4B04-96E5-7B9764A5CDA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7A-4384-8518-A55AB67A00E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7A-4384-8518-A55AB67A00E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FC-42C8-97D2-5BCB4F6D213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807.75</c:v>
                </c:pt>
                <c:pt idx="1">
                  <c:v>812.92</c:v>
                </c:pt>
                <c:pt idx="2">
                  <c:v>765.48</c:v>
                </c:pt>
                <c:pt idx="3">
                  <c:v>742.08</c:v>
                </c:pt>
                <c:pt idx="4">
                  <c:v>730.84</c:v>
                </c:pt>
              </c:numCache>
            </c:numRef>
          </c:val>
          <c:smooth val="0"/>
          <c:extLst>
            <c:ext xmlns:c16="http://schemas.microsoft.com/office/drawing/2014/chart" uri="{C3380CC4-5D6E-409C-BE32-E72D297353CC}">
              <c16:uniqueId val="{00000001-74FC-42C8-97D2-5BCB4F6D213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51.36</c:v>
                </c:pt>
                <c:pt idx="1">
                  <c:v>45.52</c:v>
                </c:pt>
                <c:pt idx="2">
                  <c:v>45.18</c:v>
                </c:pt>
                <c:pt idx="3">
                  <c:v>50.17</c:v>
                </c:pt>
                <c:pt idx="4">
                  <c:v>53.33</c:v>
                </c:pt>
              </c:numCache>
            </c:numRef>
          </c:val>
          <c:extLst>
            <c:ext xmlns:c16="http://schemas.microsoft.com/office/drawing/2014/chart" uri="{C3380CC4-5D6E-409C-BE32-E72D297353CC}">
              <c16:uniqueId val="{00000000-2C22-4528-834B-D094F8B00E1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86.94</c:v>
                </c:pt>
                <c:pt idx="1">
                  <c:v>85.4</c:v>
                </c:pt>
                <c:pt idx="2">
                  <c:v>87.8</c:v>
                </c:pt>
                <c:pt idx="3">
                  <c:v>86.51</c:v>
                </c:pt>
                <c:pt idx="4">
                  <c:v>89.17</c:v>
                </c:pt>
              </c:numCache>
            </c:numRef>
          </c:val>
          <c:smooth val="0"/>
          <c:extLst>
            <c:ext xmlns:c16="http://schemas.microsoft.com/office/drawing/2014/chart" uri="{C3380CC4-5D6E-409C-BE32-E72D297353CC}">
              <c16:uniqueId val="{00000001-2C22-4528-834B-D094F8B00E1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222.3</c:v>
                </c:pt>
                <c:pt idx="1">
                  <c:v>257.45999999999998</c:v>
                </c:pt>
                <c:pt idx="2">
                  <c:v>258.32</c:v>
                </c:pt>
                <c:pt idx="3">
                  <c:v>228.69</c:v>
                </c:pt>
                <c:pt idx="4">
                  <c:v>192.33</c:v>
                </c:pt>
              </c:numCache>
            </c:numRef>
          </c:val>
          <c:extLst>
            <c:ext xmlns:c16="http://schemas.microsoft.com/office/drawing/2014/chart" uri="{C3380CC4-5D6E-409C-BE32-E72D297353CC}">
              <c16:uniqueId val="{00000000-256D-444A-9361-1D42ED29F37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179.63</c:v>
                </c:pt>
                <c:pt idx="1">
                  <c:v>188.57</c:v>
                </c:pt>
                <c:pt idx="2">
                  <c:v>187.69</c:v>
                </c:pt>
                <c:pt idx="3">
                  <c:v>188.24</c:v>
                </c:pt>
                <c:pt idx="4">
                  <c:v>184.85</c:v>
                </c:pt>
              </c:numCache>
            </c:numRef>
          </c:val>
          <c:smooth val="0"/>
          <c:extLst>
            <c:ext xmlns:c16="http://schemas.microsoft.com/office/drawing/2014/chart" uri="{C3380CC4-5D6E-409C-BE32-E72D297353CC}">
              <c16:uniqueId val="{00000001-256D-444A-9361-1D42ED29F37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那須町</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法非適用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Cd1</v>
      </c>
      <c r="X8" s="34"/>
      <c r="Y8" s="34"/>
      <c r="Z8" s="34"/>
      <c r="AA8" s="34"/>
      <c r="AB8" s="34"/>
      <c r="AC8" s="34"/>
      <c r="AD8" s="35" t="str">
        <f>データ!$M$6</f>
        <v>非設置</v>
      </c>
      <c r="AE8" s="35"/>
      <c r="AF8" s="35"/>
      <c r="AG8" s="35"/>
      <c r="AH8" s="35"/>
      <c r="AI8" s="35"/>
      <c r="AJ8" s="35"/>
      <c r="AK8" s="3"/>
      <c r="AL8" s="36">
        <f>データ!S6</f>
        <v>24011</v>
      </c>
      <c r="AM8" s="36"/>
      <c r="AN8" s="36"/>
      <c r="AO8" s="36"/>
      <c r="AP8" s="36"/>
      <c r="AQ8" s="36"/>
      <c r="AR8" s="36"/>
      <c r="AS8" s="36"/>
      <c r="AT8" s="37">
        <f>データ!T6</f>
        <v>372.34</v>
      </c>
      <c r="AU8" s="37"/>
      <c r="AV8" s="37"/>
      <c r="AW8" s="37"/>
      <c r="AX8" s="37"/>
      <c r="AY8" s="37"/>
      <c r="AZ8" s="37"/>
      <c r="BA8" s="37"/>
      <c r="BB8" s="37">
        <f>データ!U6</f>
        <v>64.489999999999995</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11.12</v>
      </c>
      <c r="Q10" s="37"/>
      <c r="R10" s="37"/>
      <c r="S10" s="37"/>
      <c r="T10" s="37"/>
      <c r="U10" s="37"/>
      <c r="V10" s="37"/>
      <c r="W10" s="37">
        <f>データ!Q6</f>
        <v>92.61</v>
      </c>
      <c r="X10" s="37"/>
      <c r="Y10" s="37"/>
      <c r="Z10" s="37"/>
      <c r="AA10" s="37"/>
      <c r="AB10" s="37"/>
      <c r="AC10" s="37"/>
      <c r="AD10" s="36">
        <f>データ!R6</f>
        <v>2530</v>
      </c>
      <c r="AE10" s="36"/>
      <c r="AF10" s="36"/>
      <c r="AG10" s="36"/>
      <c r="AH10" s="36"/>
      <c r="AI10" s="36"/>
      <c r="AJ10" s="36"/>
      <c r="AK10" s="2"/>
      <c r="AL10" s="36">
        <f>データ!V6</f>
        <v>2658</v>
      </c>
      <c r="AM10" s="36"/>
      <c r="AN10" s="36"/>
      <c r="AO10" s="36"/>
      <c r="AP10" s="36"/>
      <c r="AQ10" s="36"/>
      <c r="AR10" s="36"/>
      <c r="AS10" s="36"/>
      <c r="AT10" s="37">
        <f>データ!W6</f>
        <v>2.2999999999999998</v>
      </c>
      <c r="AU10" s="37"/>
      <c r="AV10" s="37"/>
      <c r="AW10" s="37"/>
      <c r="AX10" s="37"/>
      <c r="AY10" s="37"/>
      <c r="AZ10" s="37"/>
      <c r="BA10" s="37"/>
      <c r="BB10" s="37">
        <f>データ!X6</f>
        <v>1155.6500000000001</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117</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118</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116</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x14ac:dyDescent="0.2">
      <c r="C84" s="2"/>
    </row>
    <row r="85" spans="1:78" hidden="1" x14ac:dyDescent="0.2">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2">
      <c r="B86" s="12"/>
      <c r="C86" s="12"/>
      <c r="D86" s="12"/>
      <c r="E86" s="12" t="str">
        <f>データ!AI6</f>
        <v/>
      </c>
      <c r="F86" s="12" t="s">
        <v>43</v>
      </c>
      <c r="G86" s="12" t="s">
        <v>43</v>
      </c>
      <c r="H86" s="12" t="str">
        <f>データ!BP6</f>
        <v>【630.82】</v>
      </c>
      <c r="I86" s="12" t="str">
        <f>データ!CA6</f>
        <v>【97.81】</v>
      </c>
      <c r="J86" s="12" t="str">
        <f>データ!CL6</f>
        <v>【138.75】</v>
      </c>
      <c r="K86" s="12" t="str">
        <f>データ!CW6</f>
        <v>【58.94】</v>
      </c>
      <c r="L86" s="12" t="str">
        <f>データ!DH6</f>
        <v>【95.91】</v>
      </c>
      <c r="M86" s="12" t="s">
        <v>43</v>
      </c>
      <c r="N86" s="12" t="s">
        <v>43</v>
      </c>
      <c r="O86" s="12" t="str">
        <f>データ!EO6</f>
        <v>【0.22】</v>
      </c>
    </row>
  </sheetData>
  <sheetProtection algorithmName="SHA-512" hashValue="dEb0tyISFezMxkHA8+DNk/5N2qCwNeW2PSbds4dv0MyasS5V6oEmlj5XqxcNbUIKLKfNUtFwDoGmBsZycCM7Yg==" saltValue="p7W9j4Jp+A+BAgNCda1ZsQ=="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 x14ac:dyDescent="0.2"/>
  <cols>
    <col min="2" max="144" width="11.90625" customWidth="1"/>
  </cols>
  <sheetData>
    <row r="1" spans="1:145" x14ac:dyDescent="0.2">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2">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2">
      <c r="A3" s="14" t="s">
        <v>46</v>
      </c>
      <c r="B3" s="15" t="s">
        <v>47</v>
      </c>
      <c r="C3" s="15" t="s">
        <v>48</v>
      </c>
      <c r="D3" s="15" t="s">
        <v>49</v>
      </c>
      <c r="E3" s="15" t="s">
        <v>50</v>
      </c>
      <c r="F3" s="15" t="s">
        <v>51</v>
      </c>
      <c r="G3" s="15" t="s">
        <v>52</v>
      </c>
      <c r="H3" s="72" t="s">
        <v>53</v>
      </c>
      <c r="I3" s="73"/>
      <c r="J3" s="73"/>
      <c r="K3" s="73"/>
      <c r="L3" s="73"/>
      <c r="M3" s="73"/>
      <c r="N3" s="73"/>
      <c r="O3" s="73"/>
      <c r="P3" s="73"/>
      <c r="Q3" s="73"/>
      <c r="R3" s="73"/>
      <c r="S3" s="73"/>
      <c r="T3" s="73"/>
      <c r="U3" s="73"/>
      <c r="V3" s="73"/>
      <c r="W3" s="73"/>
      <c r="X3" s="74"/>
      <c r="Y3" s="78" t="s">
        <v>54</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55</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2">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2">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2">
      <c r="A6" s="14" t="s">
        <v>96</v>
      </c>
      <c r="B6" s="19">
        <f>B7</f>
        <v>2023</v>
      </c>
      <c r="C6" s="19">
        <f t="shared" ref="C6:X6" si="3">C7</f>
        <v>94072</v>
      </c>
      <c r="D6" s="19">
        <f t="shared" si="3"/>
        <v>47</v>
      </c>
      <c r="E6" s="19">
        <f t="shared" si="3"/>
        <v>17</v>
      </c>
      <c r="F6" s="19">
        <f t="shared" si="3"/>
        <v>1</v>
      </c>
      <c r="G6" s="19">
        <f t="shared" si="3"/>
        <v>0</v>
      </c>
      <c r="H6" s="19" t="str">
        <f t="shared" si="3"/>
        <v>栃木県　那須町</v>
      </c>
      <c r="I6" s="19" t="str">
        <f t="shared" si="3"/>
        <v>法非適用</v>
      </c>
      <c r="J6" s="19" t="str">
        <f t="shared" si="3"/>
        <v>下水道事業</v>
      </c>
      <c r="K6" s="19" t="str">
        <f t="shared" si="3"/>
        <v>公共下水道</v>
      </c>
      <c r="L6" s="19" t="str">
        <f t="shared" si="3"/>
        <v>Cd1</v>
      </c>
      <c r="M6" s="19" t="str">
        <f t="shared" si="3"/>
        <v>非設置</v>
      </c>
      <c r="N6" s="20" t="str">
        <f t="shared" si="3"/>
        <v>-</v>
      </c>
      <c r="O6" s="20" t="str">
        <f t="shared" si="3"/>
        <v>該当数値なし</v>
      </c>
      <c r="P6" s="20">
        <f t="shared" si="3"/>
        <v>11.12</v>
      </c>
      <c r="Q6" s="20">
        <f t="shared" si="3"/>
        <v>92.61</v>
      </c>
      <c r="R6" s="20">
        <f t="shared" si="3"/>
        <v>2530</v>
      </c>
      <c r="S6" s="20">
        <f t="shared" si="3"/>
        <v>24011</v>
      </c>
      <c r="T6" s="20">
        <f t="shared" si="3"/>
        <v>372.34</v>
      </c>
      <c r="U6" s="20">
        <f t="shared" si="3"/>
        <v>64.489999999999995</v>
      </c>
      <c r="V6" s="20">
        <f t="shared" si="3"/>
        <v>2658</v>
      </c>
      <c r="W6" s="20">
        <f t="shared" si="3"/>
        <v>2.2999999999999998</v>
      </c>
      <c r="X6" s="20">
        <f t="shared" si="3"/>
        <v>1155.6500000000001</v>
      </c>
      <c r="Y6" s="21">
        <f>IF(Y7="",NA(),Y7)</f>
        <v>77.19</v>
      </c>
      <c r="Z6" s="21">
        <f t="shared" ref="Z6:AH6" si="4">IF(Z7="",NA(),Z7)</f>
        <v>78.06</v>
      </c>
      <c r="AA6" s="21">
        <f t="shared" si="4"/>
        <v>95.91</v>
      </c>
      <c r="AB6" s="21">
        <f t="shared" si="4"/>
        <v>75.38</v>
      </c>
      <c r="AC6" s="21">
        <f t="shared" si="4"/>
        <v>68.42</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0">
        <f>IF(BF7="",NA(),BF7)</f>
        <v>0</v>
      </c>
      <c r="BG6" s="20">
        <f t="shared" ref="BG6:BO6" si="7">IF(BG7="",NA(),BG7)</f>
        <v>0</v>
      </c>
      <c r="BH6" s="20">
        <f t="shared" si="7"/>
        <v>0</v>
      </c>
      <c r="BI6" s="20">
        <f t="shared" si="7"/>
        <v>0</v>
      </c>
      <c r="BJ6" s="20">
        <f t="shared" si="7"/>
        <v>0</v>
      </c>
      <c r="BK6" s="21">
        <f t="shared" si="7"/>
        <v>807.75</v>
      </c>
      <c r="BL6" s="21">
        <f t="shared" si="7"/>
        <v>812.92</v>
      </c>
      <c r="BM6" s="21">
        <f t="shared" si="7"/>
        <v>765.48</v>
      </c>
      <c r="BN6" s="21">
        <f t="shared" si="7"/>
        <v>742.08</v>
      </c>
      <c r="BO6" s="21">
        <f t="shared" si="7"/>
        <v>730.84</v>
      </c>
      <c r="BP6" s="20" t="str">
        <f>IF(BP7="","",IF(BP7="-","【-】","【"&amp;SUBSTITUTE(TEXT(BP7,"#,##0.00"),"-","△")&amp;"】"))</f>
        <v>【630.82】</v>
      </c>
      <c r="BQ6" s="21">
        <f>IF(BQ7="",NA(),BQ7)</f>
        <v>51.36</v>
      </c>
      <c r="BR6" s="21">
        <f t="shared" ref="BR6:BZ6" si="8">IF(BR7="",NA(),BR7)</f>
        <v>45.52</v>
      </c>
      <c r="BS6" s="21">
        <f t="shared" si="8"/>
        <v>45.18</v>
      </c>
      <c r="BT6" s="21">
        <f t="shared" si="8"/>
        <v>50.17</v>
      </c>
      <c r="BU6" s="21">
        <f t="shared" si="8"/>
        <v>53.33</v>
      </c>
      <c r="BV6" s="21">
        <f t="shared" si="8"/>
        <v>86.94</v>
      </c>
      <c r="BW6" s="21">
        <f t="shared" si="8"/>
        <v>85.4</v>
      </c>
      <c r="BX6" s="21">
        <f t="shared" si="8"/>
        <v>87.8</v>
      </c>
      <c r="BY6" s="21">
        <f t="shared" si="8"/>
        <v>86.51</v>
      </c>
      <c r="BZ6" s="21">
        <f t="shared" si="8"/>
        <v>89.17</v>
      </c>
      <c r="CA6" s="20" t="str">
        <f>IF(CA7="","",IF(CA7="-","【-】","【"&amp;SUBSTITUTE(TEXT(CA7,"#,##0.00"),"-","△")&amp;"】"))</f>
        <v>【97.81】</v>
      </c>
      <c r="CB6" s="21">
        <f>IF(CB7="",NA(),CB7)</f>
        <v>222.3</v>
      </c>
      <c r="CC6" s="21">
        <f t="shared" ref="CC6:CK6" si="9">IF(CC7="",NA(),CC7)</f>
        <v>257.45999999999998</v>
      </c>
      <c r="CD6" s="21">
        <f t="shared" si="9"/>
        <v>258.32</v>
      </c>
      <c r="CE6" s="21">
        <f t="shared" si="9"/>
        <v>228.69</v>
      </c>
      <c r="CF6" s="21">
        <f t="shared" si="9"/>
        <v>192.33</v>
      </c>
      <c r="CG6" s="21">
        <f t="shared" si="9"/>
        <v>179.63</v>
      </c>
      <c r="CH6" s="21">
        <f t="shared" si="9"/>
        <v>188.57</v>
      </c>
      <c r="CI6" s="21">
        <f t="shared" si="9"/>
        <v>187.69</v>
      </c>
      <c r="CJ6" s="21">
        <f t="shared" si="9"/>
        <v>188.24</v>
      </c>
      <c r="CK6" s="21">
        <f t="shared" si="9"/>
        <v>184.85</v>
      </c>
      <c r="CL6" s="20" t="str">
        <f>IF(CL7="","",IF(CL7="-","【-】","【"&amp;SUBSTITUTE(TEXT(CL7,"#,##0.00"),"-","△")&amp;"】"))</f>
        <v>【138.75】</v>
      </c>
      <c r="CM6" s="21">
        <f>IF(CM7="",NA(),CM7)</f>
        <v>26.89</v>
      </c>
      <c r="CN6" s="21">
        <f t="shared" ref="CN6:CV6" si="10">IF(CN7="",NA(),CN7)</f>
        <v>22.75</v>
      </c>
      <c r="CO6" s="21">
        <f t="shared" si="10"/>
        <v>24</v>
      </c>
      <c r="CP6" s="21">
        <f t="shared" si="10"/>
        <v>25.11</v>
      </c>
      <c r="CQ6" s="21">
        <f t="shared" si="10"/>
        <v>26.53</v>
      </c>
      <c r="CR6" s="21">
        <f t="shared" si="10"/>
        <v>55.55</v>
      </c>
      <c r="CS6" s="21">
        <f t="shared" si="10"/>
        <v>55.84</v>
      </c>
      <c r="CT6" s="21">
        <f t="shared" si="10"/>
        <v>55.78</v>
      </c>
      <c r="CU6" s="21">
        <f t="shared" si="10"/>
        <v>54.86</v>
      </c>
      <c r="CV6" s="21">
        <f t="shared" si="10"/>
        <v>55.04</v>
      </c>
      <c r="CW6" s="20" t="str">
        <f>IF(CW7="","",IF(CW7="-","【-】","【"&amp;SUBSTITUTE(TEXT(CW7,"#,##0.00"),"-","△")&amp;"】"))</f>
        <v>【58.94】</v>
      </c>
      <c r="CX6" s="21">
        <f>IF(CX7="",NA(),CX7)</f>
        <v>75.760000000000005</v>
      </c>
      <c r="CY6" s="21">
        <f t="shared" ref="CY6:DG6" si="11">IF(CY7="",NA(),CY7)</f>
        <v>75.97</v>
      </c>
      <c r="CZ6" s="21">
        <f t="shared" si="11"/>
        <v>76.38</v>
      </c>
      <c r="DA6" s="21">
        <f t="shared" si="11"/>
        <v>81.09</v>
      </c>
      <c r="DB6" s="21">
        <f t="shared" si="11"/>
        <v>75.55</v>
      </c>
      <c r="DC6" s="21">
        <f t="shared" si="11"/>
        <v>91.64</v>
      </c>
      <c r="DD6" s="21">
        <f t="shared" si="11"/>
        <v>92.34</v>
      </c>
      <c r="DE6" s="21">
        <f t="shared" si="11"/>
        <v>91.78</v>
      </c>
      <c r="DF6" s="21">
        <f t="shared" si="11"/>
        <v>91.37</v>
      </c>
      <c r="DG6" s="21">
        <f t="shared" si="11"/>
        <v>91.92</v>
      </c>
      <c r="DH6" s="20" t="str">
        <f>IF(DH7="","",IF(DH7="-","【-】","【"&amp;SUBSTITUTE(TEXT(DH7,"#,##0.00"),"-","△")&amp;"】"))</f>
        <v>【95.91】</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v>
      </c>
      <c r="EK6" s="21">
        <f t="shared" si="14"/>
        <v>0.09</v>
      </c>
      <c r="EL6" s="21">
        <f t="shared" si="14"/>
        <v>0.1</v>
      </c>
      <c r="EM6" s="21">
        <f t="shared" si="14"/>
        <v>7.0000000000000007E-2</v>
      </c>
      <c r="EN6" s="21">
        <f t="shared" si="14"/>
        <v>0.06</v>
      </c>
      <c r="EO6" s="20" t="str">
        <f>IF(EO7="","",IF(EO7="-","【-】","【"&amp;SUBSTITUTE(TEXT(EO7,"#,##0.00"),"-","△")&amp;"】"))</f>
        <v>【0.22】</v>
      </c>
    </row>
    <row r="7" spans="1:145" s="22" customFormat="1" x14ac:dyDescent="0.2">
      <c r="A7" s="14"/>
      <c r="B7" s="23">
        <v>2023</v>
      </c>
      <c r="C7" s="23">
        <v>94072</v>
      </c>
      <c r="D7" s="23">
        <v>47</v>
      </c>
      <c r="E7" s="23">
        <v>17</v>
      </c>
      <c r="F7" s="23">
        <v>1</v>
      </c>
      <c r="G7" s="23">
        <v>0</v>
      </c>
      <c r="H7" s="23" t="s">
        <v>97</v>
      </c>
      <c r="I7" s="23" t="s">
        <v>98</v>
      </c>
      <c r="J7" s="23" t="s">
        <v>99</v>
      </c>
      <c r="K7" s="23" t="s">
        <v>100</v>
      </c>
      <c r="L7" s="23" t="s">
        <v>101</v>
      </c>
      <c r="M7" s="23" t="s">
        <v>102</v>
      </c>
      <c r="N7" s="24" t="s">
        <v>103</v>
      </c>
      <c r="O7" s="24" t="s">
        <v>104</v>
      </c>
      <c r="P7" s="24">
        <v>11.12</v>
      </c>
      <c r="Q7" s="24">
        <v>92.61</v>
      </c>
      <c r="R7" s="24">
        <v>2530</v>
      </c>
      <c r="S7" s="24">
        <v>24011</v>
      </c>
      <c r="T7" s="24">
        <v>372.34</v>
      </c>
      <c r="U7" s="24">
        <v>64.489999999999995</v>
      </c>
      <c r="V7" s="24">
        <v>2658</v>
      </c>
      <c r="W7" s="24">
        <v>2.2999999999999998</v>
      </c>
      <c r="X7" s="24">
        <v>1155.6500000000001</v>
      </c>
      <c r="Y7" s="24">
        <v>77.19</v>
      </c>
      <c r="Z7" s="24">
        <v>78.06</v>
      </c>
      <c r="AA7" s="24">
        <v>95.91</v>
      </c>
      <c r="AB7" s="24">
        <v>75.38</v>
      </c>
      <c r="AC7" s="24">
        <v>68.42</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0</v>
      </c>
      <c r="BG7" s="24">
        <v>0</v>
      </c>
      <c r="BH7" s="24">
        <v>0</v>
      </c>
      <c r="BI7" s="24">
        <v>0</v>
      </c>
      <c r="BJ7" s="24">
        <v>0</v>
      </c>
      <c r="BK7" s="24">
        <v>807.75</v>
      </c>
      <c r="BL7" s="24">
        <v>812.92</v>
      </c>
      <c r="BM7" s="24">
        <v>765.48</v>
      </c>
      <c r="BN7" s="24">
        <v>742.08</v>
      </c>
      <c r="BO7" s="24">
        <v>730.84</v>
      </c>
      <c r="BP7" s="24">
        <v>630.82000000000005</v>
      </c>
      <c r="BQ7" s="24">
        <v>51.36</v>
      </c>
      <c r="BR7" s="24">
        <v>45.52</v>
      </c>
      <c r="BS7" s="24">
        <v>45.18</v>
      </c>
      <c r="BT7" s="24">
        <v>50.17</v>
      </c>
      <c r="BU7" s="24">
        <v>53.33</v>
      </c>
      <c r="BV7" s="24">
        <v>86.94</v>
      </c>
      <c r="BW7" s="24">
        <v>85.4</v>
      </c>
      <c r="BX7" s="24">
        <v>87.8</v>
      </c>
      <c r="BY7" s="24">
        <v>86.51</v>
      </c>
      <c r="BZ7" s="24">
        <v>89.17</v>
      </c>
      <c r="CA7" s="24">
        <v>97.81</v>
      </c>
      <c r="CB7" s="24">
        <v>222.3</v>
      </c>
      <c r="CC7" s="24">
        <v>257.45999999999998</v>
      </c>
      <c r="CD7" s="24">
        <v>258.32</v>
      </c>
      <c r="CE7" s="24">
        <v>228.69</v>
      </c>
      <c r="CF7" s="24">
        <v>192.33</v>
      </c>
      <c r="CG7" s="24">
        <v>179.63</v>
      </c>
      <c r="CH7" s="24">
        <v>188.57</v>
      </c>
      <c r="CI7" s="24">
        <v>187.69</v>
      </c>
      <c r="CJ7" s="24">
        <v>188.24</v>
      </c>
      <c r="CK7" s="24">
        <v>184.85</v>
      </c>
      <c r="CL7" s="24">
        <v>138.75</v>
      </c>
      <c r="CM7" s="24">
        <v>26.89</v>
      </c>
      <c r="CN7" s="24">
        <v>22.75</v>
      </c>
      <c r="CO7" s="24">
        <v>24</v>
      </c>
      <c r="CP7" s="24">
        <v>25.11</v>
      </c>
      <c r="CQ7" s="24">
        <v>26.53</v>
      </c>
      <c r="CR7" s="24">
        <v>55.55</v>
      </c>
      <c r="CS7" s="24">
        <v>55.84</v>
      </c>
      <c r="CT7" s="24">
        <v>55.78</v>
      </c>
      <c r="CU7" s="24">
        <v>54.86</v>
      </c>
      <c r="CV7" s="24">
        <v>55.04</v>
      </c>
      <c r="CW7" s="24">
        <v>58.94</v>
      </c>
      <c r="CX7" s="24">
        <v>75.760000000000005</v>
      </c>
      <c r="CY7" s="24">
        <v>75.97</v>
      </c>
      <c r="CZ7" s="24">
        <v>76.38</v>
      </c>
      <c r="DA7" s="24">
        <v>81.09</v>
      </c>
      <c r="DB7" s="24">
        <v>75.55</v>
      </c>
      <c r="DC7" s="24">
        <v>91.64</v>
      </c>
      <c r="DD7" s="24">
        <v>92.34</v>
      </c>
      <c r="DE7" s="24">
        <v>91.78</v>
      </c>
      <c r="DF7" s="24">
        <v>91.37</v>
      </c>
      <c r="DG7" s="24">
        <v>91.92</v>
      </c>
      <c r="DH7" s="24">
        <v>95.91</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v>
      </c>
      <c r="EK7" s="24">
        <v>0.09</v>
      </c>
      <c r="EL7" s="24">
        <v>0.1</v>
      </c>
      <c r="EM7" s="24">
        <v>7.0000000000000007E-2</v>
      </c>
      <c r="EN7" s="24">
        <v>0.06</v>
      </c>
      <c r="EO7" s="24">
        <v>0.22</v>
      </c>
    </row>
    <row r="8" spans="1:145"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2">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2">
      <c r="A10" s="26" t="s">
        <v>47</v>
      </c>
      <c r="B10" s="27">
        <f>DATEVALUE($B7-B11&amp;"/1/"&amp;B12)</f>
        <v>36892</v>
      </c>
      <c r="C10" s="27">
        <f t="shared" ref="C10:F10" si="15">DATEVALUE($B7-C11&amp;"/1/"&amp;C12)</f>
        <v>37257</v>
      </c>
      <c r="D10" s="27">
        <f t="shared" si="15"/>
        <v>37623</v>
      </c>
      <c r="E10" s="27">
        <f t="shared" si="15"/>
        <v>37989</v>
      </c>
      <c r="F10" s="27">
        <f t="shared" si="15"/>
        <v>38356</v>
      </c>
    </row>
    <row r="11" spans="1:145" x14ac:dyDescent="0.2">
      <c r="B11">
        <v>22</v>
      </c>
      <c r="C11">
        <v>21</v>
      </c>
      <c r="D11">
        <v>20</v>
      </c>
      <c r="E11">
        <v>19</v>
      </c>
      <c r="F11">
        <v>18</v>
      </c>
      <c r="G11" t="s">
        <v>110</v>
      </c>
    </row>
    <row r="12" spans="1:145" x14ac:dyDescent="0.2">
      <c r="B12">
        <v>1</v>
      </c>
      <c r="C12">
        <v>1</v>
      </c>
      <c r="D12">
        <v>2</v>
      </c>
      <c r="E12">
        <v>3</v>
      </c>
      <c r="F12">
        <v>4</v>
      </c>
      <c r="G12" t="s">
        <v>111</v>
      </c>
    </row>
    <row r="13" spans="1:145" x14ac:dyDescent="0.2">
      <c r="B13" t="s">
        <v>112</v>
      </c>
      <c r="C13" t="s">
        <v>113</v>
      </c>
      <c r="D13" t="s">
        <v>114</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2025-01-24T07:28:08Z</dcterms:created>
  <dcterms:modified xsi:type="dcterms:W3CDTF">2025-02-28T11:27:09Z</dcterms:modified>
  <cp:category/>
</cp:coreProperties>
</file>