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8DBB3C8E-AAB9-4086-8B36-4D42ED8F0E76}" xr6:coauthVersionLast="47" xr6:coauthVersionMax="47" xr10:uidLastSave="{00000000-0000-0000-0000-000000000000}"/>
  <bookViews>
    <workbookView xWindow="-120" yWindow="-16320" windowWidth="29040" windowHeight="15840" xr2:uid="{00000000-000D-0000-FFFF-FFFF00000000}"/>
  </bookViews>
  <sheets>
    <sheet name="自己点検表（指定居宅介護）" sheetId="2" r:id="rId1"/>
    <sheet name="従業者の勤務の体制及び勤務形態一覧表" sheetId="3" r:id="rId2"/>
  </sheets>
  <definedNames>
    <definedName name="_xlnm.Print_Area" localSheetId="0">'自己点検表（指定居宅介護）'!$A$1:$E$185</definedName>
    <definedName name="_xlnm.Print_Area" localSheetId="1">従業者の勤務の体制及び勤務形態一覧表!$A$1:$AN$83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 l="1"/>
  <c r="F52" i="3"/>
  <c r="D52" i="3"/>
  <c r="F42" i="3"/>
  <c r="E42" i="3"/>
  <c r="D42" i="3"/>
  <c r="AH41" i="3"/>
  <c r="AK41" i="3" s="1"/>
  <c r="I41" i="3"/>
  <c r="AH40" i="3"/>
  <c r="I40" i="3"/>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L17" i="3" s="1"/>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L23" i="3" s="1"/>
  <c r="AH10" i="3" l="1"/>
  <c r="AJ10" i="3"/>
  <c r="I42" i="3"/>
  <c r="I44" i="3" s="1"/>
  <c r="AH42" i="3" s="1"/>
  <c r="AK42" i="3" s="1"/>
  <c r="AL18" i="3"/>
  <c r="AK31" i="3"/>
  <c r="AL31" i="3" s="1"/>
  <c r="AL12" i="3"/>
  <c r="AL20" i="3"/>
  <c r="AL28" i="3"/>
  <c r="AL26" i="3"/>
  <c r="AL13" i="3"/>
  <c r="AL21" i="3"/>
  <c r="AL29" i="3"/>
  <c r="AL14" i="3"/>
  <c r="AL22" i="3"/>
  <c r="AL30" i="3"/>
  <c r="AL16" i="3"/>
  <c r="AL24" i="3"/>
  <c r="I52" i="3"/>
  <c r="L52" i="3"/>
  <c r="E53" i="3"/>
  <c r="F53" i="3"/>
  <c r="AK40" i="3"/>
  <c r="AH9" i="3"/>
  <c r="C52" i="3"/>
  <c r="I53" i="3"/>
  <c r="L53" i="3"/>
  <c r="AL19" i="3"/>
  <c r="AL27" i="3"/>
  <c r="AJ9" i="3"/>
  <c r="E52" i="3"/>
  <c r="E54" i="3"/>
  <c r="AI9" i="3"/>
  <c r="AL15" i="3"/>
  <c r="AM40" i="3" l="1"/>
  <c r="AM43" i="3" s="1" a="1"/>
  <c r="AM4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<sst xmlns="http://schemas.openxmlformats.org/spreadsheetml/2006/main" count="653" uniqueCount="560">
  <si>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</si>
  <si>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</si>
  <si>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</si>
  <si>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</si>
  <si>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</si>
  <si>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</si>
  <si>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</si>
  <si>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</si>
  <si>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</si>
  <si>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</si>
  <si>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</si>
  <si>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</si>
  <si>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</si>
  <si>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</si>
  <si>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</si>
  <si>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</si>
  <si>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</si>
  <si>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</si>
  <si>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</si>
  <si>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</si>
  <si>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</si>
  <si>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</si>
  <si>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</si>
  <si>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</si>
  <si>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</si>
  <si>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</si>
  <si>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</si>
  <si>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</si>
  <si>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</si>
  <si>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</si>
  <si>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</si>
  <si>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</si>
  <si>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</si>
  <si>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</si>
  <si>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</si>
  <si>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</si>
  <si>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</si>
  <si>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</si>
  <si>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</si>
  <si>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</si>
  <si>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</si>
  <si>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</si>
  <si>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</si>
  <si>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</si>
  <si>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</si>
  <si>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</si>
  <si>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</si>
  <si>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</si>
  <si>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</si>
  <si>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</si>
  <si>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</si>
  <si>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</si>
  <si>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</si>
  <si>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</si>
  <si>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</si>
  <si>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</si>
  <si>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</si>
  <si>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</si>
  <si>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</si>
  <si>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</si>
  <si>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</si>
  <si>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</si>
  <si>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</si>
  <si>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</si>
  <si>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</si>
  <si>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</si>
  <si>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</si>
  <si>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</si>
  <si>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</si>
  <si>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</si>
  <si>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</si>
  <si>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</si>
  <si>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</si>
  <si>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</si>
  <si>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</si>
  <si>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</si>
  <si>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</si>
  <si>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</si>
  <si>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</si>
  <si>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</si>
  <si>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</si>
  <si>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</si>
  <si>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</si>
  <si>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</si>
  <si>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</si>
  <si>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</si>
  <si>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</si>
  <si>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</si>
  <si>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</si>
  <si>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</si>
  <si>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</si>
  <si>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</si>
  <si>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</si>
  <si>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</si>
  <si>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</si>
  <si>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</si>
  <si>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</si>
  <si>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</si>
  <si>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</si>
  <si>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</si>
  <si>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</si>
  <si>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</si>
  <si>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</si>
  <si>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</si>
  <si>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</si>
  <si>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</si>
  <si>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</si>
  <si>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</si>
  <si>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</si>
  <si>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</si>
  <si>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</si>
  <si>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</si>
  <si>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</si>
  <si>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</si>
  <si>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</si>
  <si>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</si>
  <si>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</si>
  <si>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</si>
  <si>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</si>
  <si>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</si>
  <si>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</si>
  <si>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</si>
  <si>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</si>
  <si>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</si>
  <si>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</si>
  <si>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</si>
  <si>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</si>
  <si>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</si>
  <si>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</si>
  <si>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</si>
  <si>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</si>
  <si>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</si>
  <si>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</si>
  <si>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</si>
  <si>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</si>
  <si>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</si>
  <si>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</si>
  <si>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</si>
  <si>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</si>
  <si>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</si>
  <si>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</si>
  <si>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</si>
  <si>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</si>
  <si>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</si>
  <si>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</si>
  <si>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</si>
  <si>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</si>
  <si>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</si>
  <si>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</si>
  <si>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</si>
  <si>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</si>
  <si>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</si>
  <si>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</si>
  <si>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</si>
  <si>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</si>
  <si>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</si>
  <si>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</si>
  <si>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</si>
  <si>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</si>
  <si>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</si>
  <si>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</si>
  <si>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</si>
  <si>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</si>
  <si>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</si>
  <si>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</si>
  <si>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</si>
  <si>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</si>
  <si>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</si>
  <si>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</si>
  <si>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</si>
  <si>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</si>
  <si>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</si>
  <si>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</si>
  <si>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</si>
  <si>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</si>
  <si>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</si>
  <si>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</si>
  <si>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</si>
  <si>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</si>
  <si>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</si>
  <si>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</si>
  <si>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</si>
  <si>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</si>
  <si>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</si>
  <si>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</si>
  <si>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</si>
  <si>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</si>
  <si>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</si>
  <si>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</si>
  <si>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</si>
  <si>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</si>
  <si>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</si>
  <si>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</si>
  <si>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</si>
  <si>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</si>
  <si>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</si>
  <si>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</si>
  <si>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</si>
  <si>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</si>
  <si>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</si>
  <si>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</si>
  <si>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</si>
  <si>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</si>
  <si>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</si>
  <si>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</si>
  <si>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</si>
  <si>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</si>
  <si>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</si>
  <si>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</si>
  <si>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</si>
  <si>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</si>
  <si>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</si>
  <si>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</si>
  <si>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</si>
  <si>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</si>
  <si>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</si>
  <si>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</si>
  <si>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</si>
  <si>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</si>
  <si>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</si>
  <si>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</si>
  <si>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</si>
  <si>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</si>
  <si>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</si>
  <si>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</si>
  <si>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</si>
  <si>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</si>
  <si>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</si>
  <si>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</si>
  <si>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</si>
  <si>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</si>
  <si>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</si>
  <si>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</si>
  <si>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</si>
  <si>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</si>
  <si>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</si>
  <si>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</si>
  <si>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</si>
  <si>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</si>
  <si>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</si>
  <si>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</si>
  <si>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</si>
  <si>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</si>
  <si>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</si>
  <si>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</si>
  <si>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</si>
  <si>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</si>
  <si>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</si>
  <si>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</si>
  <si>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</si>
  <si>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</si>
  <si>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</si>
  <si>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</si>
  <si>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</si>
  <si>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</si>
  <si>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</si>
  <si>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</si>
  <si>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</si>
  <si>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</si>
  <si>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</si>
  <si>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</si>
  <si>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</si>
  <si>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</si>
  <si>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</si>
  <si>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</si>
  <si>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</si>
  <si>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</si>
  <si>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</si>
  <si>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</si>
  <si>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</si>
  <si>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</si>
  <si>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</si>
  <si>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</si>
  <si>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</si>
  <si>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</si>
  <si>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</si>
  <si>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</si>
  <si>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</si>
  <si>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</si>
  <si>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</si>
  <si>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</si>
  <si>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</si>
  <si>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</si>
  <si>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</si>
  <si>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</si>
  <si>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</si>
  <si>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</si>
  <si>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</si>
  <si>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</si>
  <si>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</si>
  <si>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</si>
  <si>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</si>
  <si>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</si>
  <si>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</si>
  <si>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</si>
  <si>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</si>
  <si>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</si>
  <si>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</si>
  <si>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</si>
  <si>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</si>
  <si>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</si>
  <si>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</si>
  <si>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</si>
  <si>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</si>
  <si>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</si>
  <si>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</si>
  <si>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</si>
  <si>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</si>
  <si>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</si>
  <si>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</si>
  <si>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</si>
  <si>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</si>
  <si>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</si>
  <si>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</si>
  <si>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</si>
  <si>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</si>
  <si>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</si>
  <si>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</si>
  <si>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</si>
  <si>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</si>
  <si>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</si>
  <si>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</si>
  <si>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</si>
  <si>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</si>
  <si>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</si>
  <si>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</si>
  <si>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</si>
  <si>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</si>
  <si>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</si>
  <si>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</si>
  <si>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</si>
  <si>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</si>
  <si>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</si>
  <si>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</si>
  <si>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</si>
  <si>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</si>
  <si>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</si>
  <si>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</si>
  <si>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</si>
  <si>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</si>
  <si>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</si>
  <si>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</si>
  <si>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</si>
  <si>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</si>
  <si>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</si>
  <si>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</si>
  <si>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</si>
  <si>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</si>
  <si>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</si>
  <si>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</si>
  <si>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</si>
  <si>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</si>
  <si>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</si>
  <si>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</si>
  <si>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</si>
  <si>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</si>
  <si>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</si>
  <si>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</si>
  <si>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</si>
  <si>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</si>
  <si>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</si>
  <si>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</si>
  <si>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</si>
  <si>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</si>
  <si>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</si>
  <si>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</si>
  <si>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</si>
  <si>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</si>
  <si>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</si>
  <si>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</si>
  <si>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</si>
  <si>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</si>
  <si>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</si>
  <si>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</si>
  <si>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</si>
  <si>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</si>
  <si>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</si>
  <si>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</si>
  <si>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</si>
  <si>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</si>
  <si>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</si>
  <si>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</si>
  <si>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</si>
  <si>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</si>
  <si>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</si>
  <si>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</si>
  <si>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</si>
  <si>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</si>
  <si>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</si>
  <si>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</si>
  <si>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</si>
  <si>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</si>
  <si>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</si>
  <si>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</si>
  <si>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</si>
  <si>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</si>
  <si>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</si>
  <si>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</si>
  <si>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</si>
  <si>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</si>
  <si>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</si>
  <si>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</si>
  <si>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</si>
  <si>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</si>
  <si>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</si>
  <si>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</si>
  <si>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</si>
  <si>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</si>
  <si>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</si>
  <si>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</si>
  <si>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</si>
  <si>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</si>
  <si>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</si>
  <si>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</si>
  <si>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</si>
  <si>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</si>
  <si>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</si>
  <si>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</si>
  <si>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</si>
  <si>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</si>
  <si>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</si>
  <si>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</si>
  <si>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</si>
  <si>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</si>
  <si>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</si>
  <si>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</si>
  <si>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</si>
  <si>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</si>
  <si>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</si>
  <si>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</si>
  <si>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</si>
  <si>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</si>
  <si>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</si>
  <si>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</si>
  <si>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</si>
  <si>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</si>
  <si>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</si>
  <si>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</si>
  <si>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</si>
  <si>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</si>
  <si>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</si>
  <si>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</si>
  <si>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</si>
  <si>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</si>
  <si>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</si>
  <si>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</si>
  <si>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</si>
  <si>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</si>
  <si>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</si>
  <si>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</si>
  <si>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</si>
  <si>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</si>
  <si>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</si>
  <si>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</si>
  <si>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居宅介護</t>
  </si>
  <si>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</si>
  <si>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</si>
  <si>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</si>
  <si>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</si>
  <si>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</si>
  <si>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rPh sb="8" eb="10">
      <t>ニュウリョク</t>
    </rPh>
    <phoneticPr fontId="25"/>
  </si>
  <si>
    <t>(2)予定/実績の別</t>
    <rPh sb="3" eb="5">
      <t>ヨテイ</t>
    </rPh>
    <rPh sb="6" eb="8">
      <t>ジッセキ</t>
    </rPh>
    <rPh sb="9" eb="10">
      <t>ベツ</t>
    </rPh>
    <phoneticPr fontId="1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</si>
  <si>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</si>
  <si>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</si>
  <si>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</si>
  <si>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</si>
  <si>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</si>
  <si>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</si>
  <si>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</si>
  <si>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</si>
  <si>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</si>
  <si>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</si>
  <si>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</si>
  <si>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</si>
  <si>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</si>
  <si>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</si>
  <si>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</si>
  <si>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</si>
  <si>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</si>
  <si>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</si>
  <si>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5"/>
  </si>
  <si>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</si>
  <si>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</si>
  <si>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</si>
  <si>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</si>
  <si>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</si>
  <si>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</si>
  <si>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</si>
  <si>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5"/>
  </si>
  <si>
    <t>必要な配置数</t>
    <rPh sb="0" eb="2">
      <t>ヒツヨウ</t>
    </rPh>
    <rPh sb="3" eb="6">
      <t>ハイチスウ</t>
    </rPh>
    <phoneticPr fontId="28"/>
  </si>
  <si>
    <t>利用者数（通院等乗降介助以外）</t>
    <rPh sb="0" eb="3">
      <t>リヨウシャ</t>
    </rPh>
    <rPh sb="3" eb="4">
      <t>スウ</t>
    </rPh>
    <phoneticPr fontId="28"/>
  </si>
  <si>
    <t>○</t>
  </si>
  <si>
    <t>常勤換算方法によらない場合</t>
    <phoneticPr fontId="25"/>
  </si>
  <si>
    <t>サービス提供時間が450時間又はその端数を増すごとに1人以上</t>
    <phoneticPr fontId="25"/>
  </si>
  <si>
    <t>h</t>
    <phoneticPr fontId="28"/>
  </si>
  <si>
    <t>利用者数（通院等乗降介助）</t>
    <rPh sb="0" eb="3">
      <t>リヨウシャ</t>
    </rPh>
    <rPh sb="3" eb="4">
      <t>スウ</t>
    </rPh>
    <phoneticPr fontId="28"/>
  </si>
  <si>
    <t>従業者数が10人又はその端数を増すごとに1人以上</t>
    <phoneticPr fontId="25"/>
  </si>
  <si>
    <t>人</t>
    <rPh sb="0" eb="1">
      <t>ニン</t>
    </rPh>
    <phoneticPr fontId="28"/>
  </si>
  <si>
    <t>利用者数が40人又はその端数を増すごとに1人以上</t>
    <phoneticPr fontId="25"/>
  </si>
  <si>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8"/>
  </si>
  <si>
    <t>（平均利用者数）</t>
    <phoneticPr fontId="28"/>
  </si>
  <si>
    <t>常勤換算方法による場合</t>
  </si>
  <si>
    <t>次の条件を満たす場合は「○」を選択→</t>
    <rPh sb="0" eb="1">
      <t>ツギ</t>
    </rPh>
    <rPh sb="2" eb="4">
      <t>ジョウケン</t>
    </rPh>
    <rPh sb="5" eb="6">
      <t>ミ</t>
    </rPh>
    <rPh sb="8" eb="10">
      <t>バアイ</t>
    </rPh>
    <rPh sb="15" eb="17">
      <t>センタク</t>
    </rPh>
    <phoneticPr fontId="25"/>
  </si>
  <si>
    <t>①常勤のサービス提供責任者を３人以上配置</t>
    <phoneticPr fontId="25"/>
  </si>
  <si>
    <t>②サービス提供責任者の業務に主として従事する者を1人以上配置</t>
    <phoneticPr fontId="25"/>
  </si>
  <si>
    <t>③サービス提供責任者が行う業務が効率的に行われている</t>
    <phoneticPr fontId="25"/>
  </si>
  <si>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</si>
  <si>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</si>
  <si>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</si>
  <si>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</si>
  <si>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</si>
  <si>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</si>
  <si>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</si>
  <si>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</si>
  <si>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</si>
  <si>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</si>
  <si>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</si>
  <si>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</si>
  <si>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</si>
  <si>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</si>
  <si>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</si>
  <si>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</si>
  <si>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</si>
  <si>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</si>
  <si>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</si>
  <si>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</si>
  <si>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</si>
  <si>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</si>
  <si>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</si>
  <si>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</si>
  <si>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</si>
  <si>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</si>
  <si>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</si>
  <si>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</si>
  <si>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</si>
  <si>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</si>
  <si>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rPh sb="27" eb="29">
      <t>ジョウキン</t>
    </rPh>
    <rPh sb="30" eb="32">
      <t>ショクイン</t>
    </rPh>
    <rPh sb="33" eb="35">
      <t>キュウカ</t>
    </rPh>
    <rPh sb="36" eb="38">
      <t>シュトク</t>
    </rPh>
    <rPh sb="40" eb="42">
      <t>バアイ</t>
    </rPh>
    <rPh sb="45" eb="46">
      <t>ヤス</t>
    </rPh>
    <rPh sb="48" eb="50">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</si>
  <si>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</si>
  <si>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</si>
  <si>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</si>
  <si>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</si>
  <si>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</si>
  <si>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</si>
  <si>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</si>
  <si>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</si>
  <si>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</si>
  <si>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</si>
  <si>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</si>
  <si>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</si>
  <si>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</si>
  <si>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</si>
  <si>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</si>
  <si>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</si>
  <si>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</si>
  <si>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体制等状況一覧表、当該加算の届出書等
体制等状況一覧表、当該加算の届出書等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</si>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</sst>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16" fillId="0" borderId="0">
      <alignment vertical="center"/>
    </xf>
    <xf numFmtId="0" fontId="30" fillId="0" borderId="0">
      <alignment vertical="center"/>
    </xf>
  </cellStyleXfs>
  <cellXfs count="153">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17" fillId="0" borderId="0" xfId="4" applyFont="1" applyAlignment="1">
      <alignment horizontal="left" vertical="center"/>
    </xf>
    <xf numFmtId="0" fontId="19" fillId="0" borderId="0" xfId="4" applyFont="1" applyAlignment="1">
      <alignment vertical="center" textRotation="255" shrinkToFit="1"/>
    </xf>
    <xf numFmtId="0" fontId="20" fillId="0" borderId="0" xfId="4" applyFont="1" applyAlignment="1">
      <alignment horizontal="left" vertical="center"/>
    </xf>
    <xf numFmtId="0" fontId="21" fillId="0" borderId="0" xfId="4" applyFont="1" applyAlignment="1">
      <alignment horizontal="left" vertical="center"/>
    </xf>
    <xf numFmtId="0" fontId="21" fillId="0" borderId="0" xfId="4" applyFont="1">
      <alignment vertical="center"/>
    </xf>
    <xf numFmtId="0" fontId="22" fillId="0" borderId="0" xfId="0" applyFont="1" applyAlignment="1">
      <alignment vertical="center"/>
    </xf>
    <xf numFmtId="0" fontId="21" fillId="0" borderId="0" xfId="4" applyFont="1" applyAlignment="1">
      <alignment horizontal="right" vertical="center"/>
    </xf>
    <xf numFmtId="0" fontId="19" fillId="0" borderId="0" xfId="4" applyFont="1">
      <alignment vertical="center"/>
    </xf>
    <xf numFmtId="0" fontId="21" fillId="0" borderId="0" xfId="4" applyFont="1" applyAlignment="1">
      <alignment horizontal="center"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2" xfId="0" applyFont="1" applyFill="1" applyBorder="1" applyAlignment="1">
      <alignment vertical="center"/>
    </xf>
    <xf numFmtId="0" fontId="26" fillId="0" borderId="0" xfId="4" applyFont="1" applyAlignment="1">
      <alignment horizontal="center" vertical="center"/>
    </xf>
    <xf numFmtId="176" fontId="26" fillId="0" borderId="2" xfId="4" applyNumberFormat="1" applyFont="1" applyBorder="1">
      <alignment vertical="center"/>
    </xf>
    <xf numFmtId="177" fontId="26" fillId="0" borderId="2" xfId="4" applyNumberFormat="1" applyFont="1" applyBorder="1">
      <alignment vertical="center"/>
    </xf>
    <xf numFmtId="0" fontId="21" fillId="0" borderId="2" xfId="4" applyFont="1" applyBorder="1">
      <alignment vertical="center"/>
    </xf>
    <xf numFmtId="0" fontId="26" fillId="4" borderId="2" xfId="4" applyFont="1" applyFill="1" applyBorder="1" applyAlignment="1">
      <alignment horizontal="left" vertical="center"/>
    </xf>
    <xf numFmtId="0" fontId="26" fillId="3" borderId="3" xfId="4" applyFont="1" applyFill="1" applyBorder="1" applyAlignment="1">
      <alignment horizontal="center" vertical="center"/>
    </xf>
    <xf numFmtId="0" fontId="26" fillId="3" borderId="2" xfId="4" applyFont="1" applyFill="1" applyBorder="1">
      <alignment vertical="center"/>
    </xf>
    <xf numFmtId="0" fontId="26" fillId="3" borderId="3" xfId="4" applyFont="1" applyFill="1" applyBorder="1">
      <alignment vertical="center"/>
    </xf>
    <xf numFmtId="0" fontId="26" fillId="3" borderId="2" xfId="4" applyFont="1" applyFill="1" applyBorder="1" applyAlignment="1">
      <alignment horizontal="right" vertical="center"/>
    </xf>
    <xf numFmtId="0" fontId="26" fillId="0" borderId="12" xfId="4" applyFont="1" applyBorder="1" applyAlignment="1">
      <alignment horizontal="right" vertical="center"/>
    </xf>
    <xf numFmtId="178" fontId="26" fillId="0" borderId="12" xfId="4" applyNumberFormat="1" applyFont="1" applyBorder="1" applyAlignment="1">
      <alignment horizontal="right" vertical="center"/>
    </xf>
    <xf numFmtId="0" fontId="26" fillId="3" borderId="2" xfId="4" applyFont="1" applyFill="1" applyBorder="1" applyAlignment="1">
      <alignment horizontal="left" vertical="center"/>
    </xf>
    <xf numFmtId="0" fontId="26" fillId="0" borderId="5" xfId="4" applyFont="1" applyBorder="1" applyAlignment="1">
      <alignment horizontal="right" vertical="center"/>
    </xf>
    <xf numFmtId="178" fontId="26" fillId="0" borderId="2" xfId="4" applyNumberFormat="1" applyFont="1" applyBorder="1" applyAlignment="1">
      <alignment horizontal="right" vertical="center"/>
    </xf>
    <xf numFmtId="0" fontId="26" fillId="0" borderId="2" xfId="4" applyFont="1" applyBorder="1" applyAlignment="1">
      <alignment horizontal="right" vertical="center"/>
    </xf>
    <xf numFmtId="0" fontId="26" fillId="3" borderId="6" xfId="4" applyFont="1" applyFill="1" applyBorder="1" applyAlignment="1">
      <alignment horizontal="right" vertical="center"/>
    </xf>
    <xf numFmtId="0" fontId="26" fillId="0" borderId="0" xfId="4" applyFont="1">
      <alignment vertical="center"/>
    </xf>
    <xf numFmtId="0" fontId="26" fillId="0" borderId="0" xfId="4" applyFont="1" applyAlignment="1">
      <alignment horizontal="left" vertical="center"/>
    </xf>
    <xf numFmtId="0" fontId="27" fillId="0" borderId="0" xfId="0" applyFont="1" applyAlignment="1">
      <alignment vertical="center"/>
    </xf>
    <xf numFmtId="0" fontId="14" fillId="0" borderId="0" xfId="4" applyFont="1">
      <alignment vertical="center"/>
    </xf>
    <xf numFmtId="0" fontId="21" fillId="0" borderId="1" xfId="4" applyFont="1" applyBorder="1">
      <alignment vertical="center"/>
    </xf>
    <xf numFmtId="0" fontId="29" fillId="0" borderId="0" xfId="4" applyFont="1">
      <alignment vertical="center"/>
    </xf>
    <xf numFmtId="179" fontId="26" fillId="0" borderId="2" xfId="4" applyNumberFormat="1" applyFont="1" applyBorder="1" applyAlignment="1">
      <alignment horizontal="center" vertical="center"/>
    </xf>
    <xf numFmtId="0" fontId="26" fillId="3" borderId="2" xfId="4" applyFont="1" applyFill="1" applyBorder="1" applyAlignment="1">
      <alignment horizontal="center" vertical="center"/>
    </xf>
    <xf numFmtId="0" fontId="26" fillId="0" borderId="5" xfId="4" applyFont="1" applyBorder="1" applyAlignment="1">
      <alignment horizontal="center" vertical="center"/>
    </xf>
    <xf numFmtId="0" fontId="14" fillId="0" borderId="2" xfId="4" applyFont="1" applyBorder="1" applyAlignment="1">
      <alignment horizontal="center" vertical="center"/>
    </xf>
    <xf numFmtId="0" fontId="26" fillId="0" borderId="2" xfId="4" applyFont="1" applyBorder="1" applyAlignment="1">
      <alignment horizontal="center" vertical="center"/>
    </xf>
    <xf numFmtId="0" fontId="14" fillId="0" borderId="5" xfId="4" applyFont="1" applyBorder="1" applyAlignment="1">
      <alignment horizontal="center" vertical="center"/>
    </xf>
    <xf numFmtId="0" fontId="26" fillId="0" borderId="13" xfId="4" applyFont="1" applyBorder="1">
      <alignment vertical="center"/>
    </xf>
    <xf numFmtId="0" fontId="29" fillId="0" borderId="13" xfId="4" applyFont="1" applyBorder="1">
      <alignment vertical="center"/>
    </xf>
    <xf numFmtId="0" fontId="26" fillId="0" borderId="13" xfId="4" applyFont="1" applyBorder="1" applyAlignment="1">
      <alignment vertical="center" wrapText="1"/>
    </xf>
    <xf numFmtId="0" fontId="26" fillId="0" borderId="0" xfId="4" applyFont="1" applyAlignment="1">
      <alignment vertical="center" wrapText="1"/>
    </xf>
    <xf numFmtId="0" fontId="26" fillId="0" borderId="0" xfId="4" applyFont="1" applyAlignment="1">
      <alignment horizontal="center" vertical="center" wrapText="1"/>
    </xf>
    <xf numFmtId="0" fontId="26" fillId="0" borderId="3" xfId="5" applyFont="1" applyBorder="1" applyAlignment="1">
      <alignment horizontal="center" vertical="center"/>
    </xf>
    <xf numFmtId="0" fontId="26" fillId="0" borderId="2" xfId="5" applyFont="1" applyBorder="1" applyAlignment="1">
      <alignment horizontal="center" vertical="center"/>
    </xf>
    <xf numFmtId="0" fontId="26" fillId="0" borderId="0" xfId="5" applyFont="1" applyAlignment="1">
      <alignment horizontal="center" vertical="center"/>
    </xf>
    <xf numFmtId="0" fontId="26" fillId="0" borderId="2" xfId="4" applyFont="1" applyBorder="1" applyAlignment="1">
      <alignment horizontal="center" vertical="center" wrapText="1"/>
    </xf>
    <xf numFmtId="0" fontId="26" fillId="5" borderId="2" xfId="5" applyFont="1" applyFill="1" applyBorder="1" applyAlignment="1">
      <alignment horizontal="center" vertical="center"/>
    </xf>
    <xf numFmtId="0" fontId="32" fillId="0" borderId="0" xfId="5" applyFont="1" applyAlignment="1">
      <alignment horizontal="center" vertical="center"/>
    </xf>
    <xf numFmtId="0" fontId="21" fillId="0" borderId="0" xfId="5" applyFont="1" applyAlignment="1">
      <alignment horizontal="center" vertical="center"/>
    </xf>
    <xf numFmtId="0" fontId="33" fillId="0" borderId="0" xfId="4" applyFont="1" applyAlignment="1">
      <alignment horizontal="center" vertical="center"/>
    </xf>
    <xf numFmtId="0" fontId="33" fillId="0" borderId="0" xfId="5" applyFont="1" applyAlignment="1">
      <alignment horizontal="center" vertical="center"/>
    </xf>
    <xf numFmtId="0" fontId="33" fillId="0" borderId="0" xfId="4" applyFont="1">
      <alignment vertical="center"/>
    </xf>
    <xf numFmtId="0" fontId="32" fillId="0" borderId="0" xfId="4" applyFont="1">
      <alignment vertical="center"/>
    </xf>
    <xf numFmtId="0" fontId="32" fillId="0" borderId="0" xfId="4" applyFont="1" applyAlignment="1">
      <alignment horizontal="center" vertical="center"/>
    </xf>
    <xf numFmtId="0" fontId="26" fillId="0" borderId="0" xfId="4" applyFont="1" applyAlignment="1">
      <alignment vertical="center" textRotation="255" shrinkToFit="1"/>
    </xf>
    <xf numFmtId="0" fontId="26" fillId="0" borderId="2" xfId="4" applyFont="1" applyBorder="1" applyAlignment="1">
      <alignment vertical="center" textRotation="255" shrinkToFit="1"/>
    </xf>
    <xf numFmtId="0" fontId="14" fillId="0" borderId="7" xfId="3" applyFont="1" applyBorder="1" applyAlignment="1">
      <alignment vertical="top" wrapText="1"/>
    </xf>
    <xf numFmtId="0" fontId="14" fillId="0" borderId="6"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1" fillId="3" borderId="2" xfId="4" applyFont="1" applyFill="1" applyBorder="1" applyAlignment="1">
      <alignment horizontal="center" vertical="center" wrapText="1"/>
    </xf>
    <xf numFmtId="0" fontId="21" fillId="3" borderId="1" xfId="4" applyFont="1" applyFill="1" applyBorder="1" applyAlignment="1">
      <alignment horizontal="center" vertical="center"/>
    </xf>
    <xf numFmtId="0" fontId="21" fillId="0" borderId="1" xfId="4" applyFont="1" applyBorder="1" applyAlignment="1">
      <alignment horizontal="center" vertical="center"/>
    </xf>
    <xf numFmtId="0" fontId="21" fillId="3" borderId="2" xfId="4" applyFont="1" applyFill="1" applyBorder="1" applyAlignment="1">
      <alignment horizontal="center" vertical="center"/>
    </xf>
    <xf numFmtId="0" fontId="23" fillId="3" borderId="2" xfId="0" applyFont="1" applyFill="1" applyBorder="1" applyAlignment="1">
      <alignment vertical="center"/>
    </xf>
    <xf numFmtId="0" fontId="21" fillId="0" borderId="2" xfId="4" applyFont="1" applyBorder="1">
      <alignment vertical="center"/>
    </xf>
    <xf numFmtId="0" fontId="26" fillId="0" borderId="2" xfId="4" applyFont="1" applyBorder="1" applyAlignment="1">
      <alignment horizontal="center" vertical="center"/>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3" xfId="4" applyFont="1" applyBorder="1" applyAlignment="1">
      <alignment horizontal="center" vertical="center"/>
    </xf>
    <xf numFmtId="49" fontId="26" fillId="0" borderId="2" xfId="4" applyNumberFormat="1" applyFont="1" applyBorder="1" applyAlignment="1">
      <alignment horizontal="center" vertical="center"/>
    </xf>
    <xf numFmtId="0" fontId="26" fillId="0" borderId="5" xfId="4" applyFont="1" applyBorder="1" applyAlignment="1">
      <alignment horizontal="center" vertical="center" wrapText="1"/>
    </xf>
    <xf numFmtId="0" fontId="21" fillId="3" borderId="2" xfId="4" applyFont="1" applyFill="1" applyBorder="1">
      <alignment vertical="center"/>
    </xf>
    <xf numFmtId="0" fontId="26" fillId="0" borderId="2" xfId="4" applyFont="1" applyBorder="1" applyAlignment="1">
      <alignment horizontal="center" vertical="center" wrapText="1"/>
    </xf>
    <xf numFmtId="0" fontId="21" fillId="0" borderId="2" xfId="4" applyFont="1" applyBorder="1" applyAlignment="1">
      <alignment horizontal="center" vertical="center" wrapText="1"/>
    </xf>
    <xf numFmtId="0" fontId="26" fillId="0" borderId="3" xfId="4" applyFont="1" applyBorder="1" applyAlignment="1">
      <alignment horizontal="left" vertical="center"/>
    </xf>
    <xf numFmtId="0" fontId="26" fillId="0" borderId="4" xfId="4" applyFont="1" applyBorder="1" applyAlignment="1">
      <alignment horizontal="left" vertical="center"/>
    </xf>
    <xf numFmtId="0" fontId="26" fillId="0" borderId="5" xfId="4" applyFont="1" applyBorder="1" applyAlignment="1">
      <alignment horizontal="left" vertical="center"/>
    </xf>
    <xf numFmtId="0" fontId="26" fillId="0" borderId="4" xfId="4" applyFont="1" applyBorder="1" applyAlignment="1">
      <alignment horizontal="center" vertical="center"/>
    </xf>
    <xf numFmtId="0" fontId="26" fillId="0" borderId="3" xfId="4" applyFont="1" applyBorder="1" applyAlignment="1">
      <alignment horizontal="center" vertical="center" wrapText="1"/>
    </xf>
    <xf numFmtId="0" fontId="26" fillId="0" borderId="5" xfId="4" applyFont="1" applyBorder="1" applyAlignment="1">
      <alignment horizontal="center" vertical="center"/>
    </xf>
    <xf numFmtId="0" fontId="19" fillId="0" borderId="2" xfId="4" applyFont="1" applyBorder="1" applyAlignment="1">
      <alignment horizontal="center" vertical="center"/>
    </xf>
    <xf numFmtId="179" fontId="26" fillId="0" borderId="2" xfId="4" applyNumberFormat="1" applyFont="1" applyBorder="1" applyAlignment="1">
      <alignment horizontal="center" vertical="center"/>
    </xf>
    <xf numFmtId="0" fontId="31" fillId="0" borderId="3" xfId="5" applyFont="1" applyBorder="1" applyAlignment="1">
      <alignment horizontal="center" vertical="center"/>
    </xf>
    <xf numFmtId="0" fontId="31" fillId="0" borderId="4" xfId="5" applyFont="1" applyBorder="1" applyAlignment="1">
      <alignment horizontal="center" vertical="center"/>
    </xf>
    <xf numFmtId="0" fontId="31" fillId="0" borderId="5" xfId="5" applyFont="1" applyBorder="1" applyAlignment="1">
      <alignment horizontal="center" vertical="center"/>
    </xf>
    <xf numFmtId="0" fontId="26" fillId="3" borderId="3" xfId="4" applyFont="1" applyFill="1" applyBorder="1" applyAlignment="1">
      <alignment horizontal="center" vertical="center" wrapText="1"/>
    </xf>
    <xf numFmtId="0" fontId="26" fillId="3" borderId="5" xfId="4" applyFont="1" applyFill="1" applyBorder="1" applyAlignment="1">
      <alignment horizontal="center" vertical="center" wrapText="1"/>
    </xf>
    <xf numFmtId="0" fontId="26" fillId="0" borderId="0" xfId="4" applyFont="1" applyAlignment="1">
      <alignment horizontal="left" vertical="center" wrapText="1"/>
    </xf>
    <xf numFmtId="0" fontId="26" fillId="0" borderId="0" xfId="5" applyFont="1" applyAlignment="1">
      <alignment horizontal="center" vertical="center" wrapText="1"/>
    </xf>
    <xf numFmtId="0" fontId="26" fillId="3" borderId="2" xfId="4" applyFont="1" applyFill="1" applyBorder="1" applyAlignment="1">
      <alignment horizontal="center" vertical="center"/>
    </xf>
    <xf numFmtId="0" fontId="26" fillId="3" borderId="7"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26" fillId="3" borderId="6" xfId="4" applyFont="1" applyFill="1" applyBorder="1" applyAlignment="1">
      <alignment horizontal="center" vertical="center" wrapText="1"/>
    </xf>
    <xf numFmtId="0" fontId="26" fillId="0" borderId="13"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0" xfId="4" applyFont="1" applyAlignment="1">
      <alignment horizontal="center" vertical="center" wrapText="1"/>
    </xf>
    <xf numFmtId="0" fontId="26" fillId="0" borderId="15" xfId="4" applyFont="1" applyBorder="1" applyAlignment="1">
      <alignment horizontal="center" vertical="center" wrapText="1"/>
    </xf>
    <xf numFmtId="0" fontId="26" fillId="0" borderId="1"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 xfId="4" applyFont="1" applyBorder="1" applyAlignment="1">
      <alignment horizontal="left" vertical="center" wrapText="1"/>
    </xf>
    <xf numFmtId="0" fontId="26" fillId="0" borderId="4" xfId="4" applyFont="1" applyBorder="1" applyAlignment="1">
      <alignment horizontal="left" vertical="center" wrapText="1"/>
    </xf>
    <xf numFmtId="0" fontId="26" fillId="0" borderId="5" xfId="4" applyFont="1" applyBorder="1" applyAlignment="1">
      <alignment horizontal="left" vertical="center" wrapText="1"/>
    </xf>
    <xf numFmtId="0" fontId="26" fillId="0" borderId="0" xfId="5" applyFont="1" applyAlignment="1">
      <alignment horizontal="center" vertical="center"/>
    </xf>
    <xf numFmtId="0" fontId="26" fillId="0" borderId="3" xfId="5" applyFont="1" applyBorder="1" applyAlignment="1">
      <alignment horizontal="center" vertical="center" wrapText="1"/>
    </xf>
    <xf numFmtId="0" fontId="26" fillId="0" borderId="4"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5" xfId="5" applyFont="1" applyBorder="1" applyAlignment="1">
      <alignment horizontal="center" vertical="center" wrapText="1"/>
    </xf>
    <xf numFmtId="0" fontId="26" fillId="5" borderId="2" xfId="4" applyFont="1" applyFill="1" applyBorder="1" applyAlignment="1">
      <alignment horizontal="center" vertical="center" wrapText="1"/>
    </xf>
    <xf numFmtId="0" fontId="26" fillId="0" borderId="2" xfId="4" applyFont="1" applyBorder="1">
      <alignment vertical="center"/>
    </xf>
    <xf numFmtId="0" fontId="26" fillId="0" borderId="3" xfId="5" applyFont="1" applyBorder="1" applyAlignment="1">
      <alignment horizontal="center" vertical="center"/>
    </xf>
    <xf numFmtId="0" fontId="26" fillId="0" borderId="4" xfId="5" applyFont="1" applyBorder="1" applyAlignment="1">
      <alignment horizontal="center" vertical="center"/>
    </xf>
    <xf numFmtId="0" fontId="26" fillId="0" borderId="5" xfId="5" applyFont="1" applyBorder="1" applyAlignment="1">
      <alignment horizontal="center" vertical="center"/>
    </xf>
    <xf numFmtId="0" fontId="26" fillId="0" borderId="2" xfId="5" applyFont="1" applyBorder="1" applyAlignment="1">
      <alignment horizontal="center" vertical="center"/>
    </xf>
    <xf numFmtId="0" fontId="26" fillId="5" borderId="3" xfId="5" applyFont="1" applyFill="1" applyBorder="1" applyAlignment="1">
      <alignment horizontal="center" vertical="center"/>
    </xf>
    <xf numFmtId="0" fontId="26" fillId="5" borderId="5" xfId="5" applyFont="1" applyFill="1" applyBorder="1" applyAlignment="1">
      <alignment horizontal="center" vertical="center"/>
    </xf>
  </cellXfs>
  <cellStyles count="6">
    <cellStyle name="標準" xfId="0" builtinId="0"/>
    <cellStyle name="標準 2" xfId="5" xr:uid="{1079DB8D-BA29-452E-8A36-B5D21992AF28}"/>
    <cellStyle name="標準 4" xfId="3" xr:uid="{985F64D2-46C5-403D-BDF4-F2204799D7B7}"/>
    <cellStyle name="標準 5 2" xfId="1" xr:uid="{6E3D72FA-EC80-408C-87C7-6CC10B01B91F}"/>
    <cellStyle name="標準 6" xfId="2" xr:uid="{D116A680-8EF4-49AC-ACC1-8BE1A77B1B43}"/>
    <cellStyle name="標準_③-２加算様式（就労）" xfId="4" xr:uid="{0A110E69-9E76-40F4-8A92-92BDF1B7F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dimension ref="A1:J247"/>
  <sheetViews>
    <sheetView tabSelected="1" view="pageBreakPreview" zoomScaleNormal="118" zoomScaleSheetLayoutView="100" workbookViewId="0">
      <selection activeCell="F102" sqref="F102"/>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1" t="s">
        <v>447</v>
      </c>
      <c r="B1" s="91"/>
      <c r="C1" s="91"/>
      <c r="D1" s="91"/>
      <c r="E1" s="91"/>
    </row>
    <row r="2" spans="1:10" s="1" customFormat="1" ht="15" customHeight="1">
      <c r="A2" s="92" t="s">
        <v>448</v>
      </c>
      <c r="B2" s="92"/>
      <c r="C2" s="92"/>
      <c r="D2" s="92"/>
      <c r="E2" s="92"/>
    </row>
    <row r="3" spans="1:10" s="1" customFormat="1" ht="20.149999999999999" customHeight="1">
      <c r="A3" s="2" t="s">
        <v>0</v>
      </c>
      <c r="B3" s="93"/>
      <c r="C3" s="94"/>
      <c r="D3" s="94"/>
      <c r="E3" s="95"/>
    </row>
    <row r="4" spans="1:10" s="1" customFormat="1" ht="20.149999999999999" customHeight="1">
      <c r="A4" s="2" t="s">
        <v>1</v>
      </c>
      <c r="B4" s="2"/>
      <c r="C4" s="2" t="s">
        <v>2</v>
      </c>
      <c r="D4" s="93"/>
      <c r="E4" s="95"/>
    </row>
    <row r="5" spans="1:10" s="1" customFormat="1" ht="10" customHeight="1">
      <c r="A5" s="3"/>
      <c r="B5" s="3"/>
      <c r="C5" s="3"/>
      <c r="D5" s="3"/>
      <c r="E5" s="3"/>
    </row>
    <row r="6" spans="1:10" s="1" customFormat="1" ht="21.75" customHeight="1">
      <c r="A6" s="3" t="s">
        <v>413</v>
      </c>
      <c r="B6" s="3"/>
      <c r="C6" s="3"/>
      <c r="D6" s="3"/>
      <c r="E6" s="3"/>
    </row>
    <row r="7" spans="1:10" ht="26.15" customHeight="1">
      <c r="A7" s="4" t="s">
        <v>3</v>
      </c>
      <c r="B7" s="4" t="s">
        <v>4</v>
      </c>
      <c r="C7" s="4" t="s">
        <v>5</v>
      </c>
      <c r="D7" s="4" t="s">
        <v>6</v>
      </c>
      <c r="E7" s="4" t="s">
        <v>7</v>
      </c>
      <c r="F7" s="5"/>
      <c r="G7" s="5"/>
      <c r="H7" s="5"/>
      <c r="I7" s="5"/>
      <c r="J7" s="5"/>
    </row>
    <row r="8" spans="1:10" ht="41.25" customHeight="1">
      <c r="A8" s="25" t="s">
        <v>68</v>
      </c>
      <c r="B8" s="7"/>
      <c r="C8" s="26" t="s">
        <v>415</v>
      </c>
      <c r="D8" s="9"/>
      <c r="E8" s="8"/>
      <c r="F8" s="5"/>
      <c r="G8" s="5"/>
      <c r="H8" s="5"/>
      <c r="I8" s="5"/>
      <c r="J8" s="5"/>
    </row>
    <row r="9" spans="1:10" ht="59.25" customHeight="1">
      <c r="A9" s="14"/>
      <c r="B9" s="7" t="s">
        <v>341</v>
      </c>
      <c r="C9" s="8" t="s">
        <v>69</v>
      </c>
      <c r="D9" s="9"/>
      <c r="E9" s="8" t="s">
        <v>8</v>
      </c>
      <c r="F9" s="5"/>
      <c r="G9" s="5"/>
      <c r="H9" s="5"/>
      <c r="I9" s="5"/>
      <c r="J9" s="5"/>
    </row>
    <row r="10" spans="1:10" ht="87" customHeight="1">
      <c r="A10" s="16"/>
      <c r="B10" s="7" t="s">
        <v>342</v>
      </c>
      <c r="C10" s="8" t="s">
        <v>70</v>
      </c>
      <c r="D10" s="9"/>
      <c r="E10" s="8" t="s">
        <v>9</v>
      </c>
      <c r="F10" s="5"/>
      <c r="G10" s="5"/>
      <c r="H10" s="5"/>
      <c r="I10" s="5"/>
      <c r="J10" s="5"/>
    </row>
    <row r="11" spans="1:10" ht="81" customHeight="1">
      <c r="A11" s="11"/>
      <c r="B11" s="7" t="s">
        <v>343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347</v>
      </c>
      <c r="C15" s="8" t="s">
        <v>81</v>
      </c>
      <c r="D15" s="9"/>
      <c r="E15" s="8" t="s">
        <v>12</v>
      </c>
      <c r="F15" s="5"/>
      <c r="G15" s="5"/>
      <c r="H15" s="5"/>
      <c r="I15" s="5"/>
      <c r="J15" s="5"/>
    </row>
    <row r="16" spans="1:10" ht="39.75" customHeight="1">
      <c r="A16" s="27" t="s">
        <v>416</v>
      </c>
      <c r="B16" s="19"/>
      <c r="C16" s="22" t="s">
        <v>417</v>
      </c>
      <c r="D16" s="9"/>
      <c r="E16" s="8"/>
      <c r="F16" s="5"/>
      <c r="G16" s="5"/>
      <c r="H16" s="5"/>
      <c r="I16" s="5"/>
      <c r="J16" s="5"/>
    </row>
    <row r="17" spans="1:10" ht="54.75" customHeight="1">
      <c r="A17" s="8" t="s">
        <v>418</v>
      </c>
      <c r="B17" s="8" t="s">
        <v>82</v>
      </c>
      <c r="C17" s="8" t="s">
        <v>419</v>
      </c>
      <c r="D17" s="9"/>
      <c r="E17" s="8" t="s">
        <v>13</v>
      </c>
      <c r="F17" s="5"/>
      <c r="G17" s="5"/>
      <c r="H17" s="5"/>
      <c r="I17" s="5"/>
      <c r="J17" s="5"/>
    </row>
    <row r="18" spans="1:10" ht="39.75" customHeight="1">
      <c r="A18" s="24" t="s">
        <v>421</v>
      </c>
      <c r="B18" s="8"/>
      <c r="C18" s="22" t="s">
        <v>417</v>
      </c>
      <c r="D18" s="9"/>
      <c r="E18" s="8"/>
      <c r="F18" s="5"/>
      <c r="G18" s="5"/>
      <c r="H18" s="5"/>
      <c r="I18" s="5"/>
      <c r="J18" s="5"/>
    </row>
    <row r="19" spans="1:10" ht="98.25" customHeight="1">
      <c r="A19" s="23" t="s">
        <v>422</v>
      </c>
      <c r="B19" s="7" t="s">
        <v>14</v>
      </c>
      <c r="C19" s="22" t="s">
        <v>423</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344</v>
      </c>
      <c r="C29" s="8" t="s">
        <v>107</v>
      </c>
      <c r="D29" s="9"/>
      <c r="E29" s="8" t="s">
        <v>13</v>
      </c>
      <c r="F29" s="5"/>
      <c r="G29" s="5"/>
      <c r="H29" s="5"/>
      <c r="I29" s="5"/>
      <c r="J29" s="5"/>
    </row>
    <row r="30" spans="1:10" ht="63" customHeight="1">
      <c r="A30" s="11"/>
      <c r="B30" s="8" t="s">
        <v>345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346</v>
      </c>
      <c r="C32" s="8" t="s">
        <v>113</v>
      </c>
      <c r="D32" s="9"/>
      <c r="E32" s="8" t="s">
        <v>22</v>
      </c>
      <c r="F32" s="5"/>
      <c r="G32" s="5"/>
      <c r="H32" s="5"/>
      <c r="I32" s="5"/>
      <c r="J32" s="5"/>
    </row>
    <row r="33" spans="1:10" ht="52.5" customHeight="1">
      <c r="A33" s="11"/>
      <c r="B33" s="7" t="s">
        <v>348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349</v>
      </c>
      <c r="C35" s="8" t="s">
        <v>118</v>
      </c>
      <c r="D35" s="9"/>
      <c r="E35" s="8" t="s">
        <v>24</v>
      </c>
      <c r="F35" s="5"/>
      <c r="G35" s="5"/>
      <c r="H35" s="5"/>
      <c r="I35" s="5"/>
      <c r="J35" s="5"/>
    </row>
    <row r="36" spans="1:10" ht="51.75" customHeight="1">
      <c r="A36" s="10"/>
      <c r="B36" s="7" t="s">
        <v>350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351</v>
      </c>
      <c r="C39" s="8" t="s">
        <v>125</v>
      </c>
      <c r="D39" s="9"/>
      <c r="E39" s="8" t="s">
        <v>26</v>
      </c>
      <c r="F39" s="5"/>
      <c r="G39" s="5"/>
      <c r="H39" s="5"/>
      <c r="I39" s="5"/>
      <c r="J39" s="5"/>
    </row>
    <row r="40" spans="1:10" ht="55.5" customHeight="1">
      <c r="A40" s="16"/>
      <c r="B40" s="7" t="s">
        <v>352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353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354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424</v>
      </c>
      <c r="C49" s="14" t="s">
        <v>355</v>
      </c>
      <c r="D49" s="15"/>
      <c r="E49" s="14" t="s">
        <v>144</v>
      </c>
      <c r="F49" s="5"/>
      <c r="G49" s="5"/>
      <c r="H49" s="5"/>
      <c r="I49" s="5"/>
      <c r="J49" s="5"/>
    </row>
    <row r="50" spans="1:10" ht="46.5" customHeight="1">
      <c r="A50" s="16"/>
      <c r="B50" s="16" t="s">
        <v>425</v>
      </c>
      <c r="C50" s="16" t="s">
        <v>356</v>
      </c>
      <c r="D50" s="17"/>
      <c r="E50" s="16"/>
      <c r="F50" s="5"/>
      <c r="G50" s="5"/>
      <c r="H50" s="5"/>
      <c r="I50" s="5"/>
      <c r="J50" s="5"/>
    </row>
    <row r="51" spans="1:10" ht="49.5" customHeight="1">
      <c r="A51" s="16"/>
      <c r="B51" s="16" t="s">
        <v>426</v>
      </c>
      <c r="C51" s="16" t="s">
        <v>357</v>
      </c>
      <c r="D51" s="17"/>
      <c r="E51" s="16"/>
      <c r="F51" s="5"/>
      <c r="G51" s="5"/>
      <c r="H51" s="5"/>
      <c r="I51" s="5"/>
      <c r="J51" s="5"/>
    </row>
    <row r="52" spans="1:10" ht="54.75" customHeight="1">
      <c r="A52" s="16"/>
      <c r="B52" s="16" t="s">
        <v>427</v>
      </c>
      <c r="C52" s="16" t="s">
        <v>358</v>
      </c>
      <c r="D52" s="17"/>
      <c r="E52" s="16"/>
      <c r="F52" s="5"/>
      <c r="G52" s="5"/>
      <c r="H52" s="5"/>
      <c r="I52" s="5"/>
      <c r="J52" s="5"/>
    </row>
    <row r="53" spans="1:10" ht="54" customHeight="1">
      <c r="A53" s="10"/>
      <c r="B53" s="10" t="s">
        <v>428</v>
      </c>
      <c r="C53" s="10" t="s">
        <v>359</v>
      </c>
      <c r="D53" s="12"/>
      <c r="E53" s="10"/>
      <c r="F53" s="5"/>
      <c r="G53" s="5"/>
      <c r="H53" s="5"/>
      <c r="I53" s="5"/>
      <c r="J53" s="5"/>
    </row>
    <row r="54" spans="1:10" ht="57.75" customHeight="1">
      <c r="A54" s="18" t="s">
        <v>145</v>
      </c>
      <c r="B54" s="7" t="s">
        <v>407</v>
      </c>
      <c r="C54" s="8" t="s">
        <v>146</v>
      </c>
      <c r="D54" s="9"/>
      <c r="E54" s="8" t="s">
        <v>32</v>
      </c>
      <c r="F54" s="5"/>
      <c r="G54" s="5"/>
      <c r="H54" s="5"/>
      <c r="I54" s="5"/>
      <c r="J54" s="5"/>
    </row>
    <row r="55" spans="1:10" ht="70.5" customHeight="1">
      <c r="A55" s="16"/>
      <c r="B55" s="7" t="s">
        <v>408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446</v>
      </c>
      <c r="B61" s="8" t="s">
        <v>409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449</v>
      </c>
      <c r="C64" s="8" t="s">
        <v>164</v>
      </c>
      <c r="D64" s="9"/>
      <c r="E64" s="8" t="s">
        <v>13</v>
      </c>
      <c r="F64" s="5"/>
      <c r="G64" s="5"/>
      <c r="H64" s="5"/>
      <c r="I64" s="5"/>
      <c r="J64" s="5"/>
    </row>
    <row r="65" spans="1:10" ht="56.25" customHeight="1">
      <c r="A65" s="18" t="s">
        <v>165</v>
      </c>
      <c r="B65" s="13" t="s">
        <v>429</v>
      </c>
      <c r="C65" s="14" t="s">
        <v>166</v>
      </c>
      <c r="D65" s="15"/>
      <c r="E65" s="14" t="s">
        <v>39</v>
      </c>
      <c r="F65" s="5"/>
      <c r="G65" s="5"/>
      <c r="H65" s="5"/>
      <c r="I65" s="5"/>
      <c r="J65" s="5"/>
    </row>
    <row r="66" spans="1:10" ht="24.75" customHeight="1">
      <c r="A66" s="18"/>
      <c r="B66" s="18" t="s">
        <v>430</v>
      </c>
      <c r="C66" s="16"/>
      <c r="D66" s="17"/>
      <c r="E66" s="16"/>
      <c r="F66" s="5"/>
      <c r="G66" s="5"/>
      <c r="H66" s="5"/>
      <c r="I66" s="5"/>
      <c r="J66" s="5"/>
    </row>
    <row r="67" spans="1:10" ht="38.25" customHeight="1">
      <c r="A67" s="18"/>
      <c r="B67" s="18" t="s">
        <v>431</v>
      </c>
      <c r="C67" s="16"/>
      <c r="D67" s="17"/>
      <c r="E67" s="16"/>
      <c r="F67" s="5"/>
      <c r="G67" s="5"/>
      <c r="H67" s="5"/>
      <c r="I67" s="5"/>
      <c r="J67" s="5"/>
    </row>
    <row r="68" spans="1:10" ht="39" customHeight="1">
      <c r="A68" s="18"/>
      <c r="B68" s="18" t="s">
        <v>432</v>
      </c>
      <c r="C68" s="16"/>
      <c r="D68" s="17"/>
      <c r="E68" s="16"/>
      <c r="F68" s="5"/>
      <c r="G68" s="5"/>
      <c r="H68" s="5"/>
      <c r="I68" s="5"/>
      <c r="J68" s="5"/>
    </row>
    <row r="69" spans="1:10" ht="36.75" customHeight="1">
      <c r="A69" s="18"/>
      <c r="B69" s="18" t="s">
        <v>433</v>
      </c>
      <c r="C69" s="16"/>
      <c r="D69" s="17"/>
      <c r="E69" s="16"/>
      <c r="F69" s="5"/>
      <c r="G69" s="5"/>
      <c r="H69" s="5"/>
      <c r="I69" s="5"/>
      <c r="J69" s="5"/>
    </row>
    <row r="70" spans="1:10" ht="30.75" customHeight="1">
      <c r="A70" s="18"/>
      <c r="B70" s="18" t="s">
        <v>434</v>
      </c>
      <c r="C70" s="16"/>
      <c r="D70" s="17"/>
      <c r="E70" s="16"/>
      <c r="F70" s="5"/>
      <c r="G70" s="5"/>
      <c r="H70" s="5"/>
      <c r="I70" s="5"/>
      <c r="J70" s="5"/>
    </row>
    <row r="71" spans="1:10" ht="40.5" customHeight="1">
      <c r="A71" s="18"/>
      <c r="B71" s="18" t="s">
        <v>435</v>
      </c>
      <c r="C71" s="16"/>
      <c r="D71" s="17"/>
      <c r="E71" s="16"/>
      <c r="F71" s="5"/>
      <c r="G71" s="5"/>
      <c r="H71" s="5"/>
      <c r="I71" s="5"/>
      <c r="J71" s="5"/>
    </row>
    <row r="72" spans="1:10" ht="29.25" customHeight="1">
      <c r="A72" s="18"/>
      <c r="B72" s="18" t="s">
        <v>436</v>
      </c>
      <c r="C72" s="16"/>
      <c r="D72" s="17"/>
      <c r="E72" s="16"/>
      <c r="F72" s="5"/>
      <c r="G72" s="5"/>
      <c r="H72" s="5"/>
      <c r="I72" s="5"/>
      <c r="J72" s="5"/>
    </row>
    <row r="73" spans="1:10" ht="33" customHeight="1">
      <c r="A73" s="11"/>
      <c r="B73" s="11" t="s">
        <v>437</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420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6" t="s">
        <v>187</v>
      </c>
      <c r="B82" s="8" t="s">
        <v>188</v>
      </c>
      <c r="C82" s="8" t="s">
        <v>189</v>
      </c>
      <c r="D82" s="9"/>
      <c r="E82" s="8" t="s">
        <v>451</v>
      </c>
      <c r="F82" s="5"/>
      <c r="G82" s="5"/>
      <c r="H82" s="5"/>
      <c r="I82" s="5"/>
      <c r="J82" s="5"/>
    </row>
    <row r="83" spans="1:10" ht="60.75" customHeight="1">
      <c r="A83" s="16"/>
      <c r="B83" s="8" t="s">
        <v>190</v>
      </c>
      <c r="C83" s="8" t="s">
        <v>191</v>
      </c>
      <c r="D83" s="9"/>
      <c r="E83" s="8" t="s">
        <v>451</v>
      </c>
      <c r="F83" s="5"/>
      <c r="G83" s="5"/>
      <c r="H83" s="5"/>
      <c r="I83" s="5"/>
      <c r="J83" s="5"/>
    </row>
    <row r="84" spans="1:10" ht="54" customHeight="1">
      <c r="A84" s="16"/>
      <c r="B84" s="89" t="s">
        <v>360</v>
      </c>
      <c r="C84" s="14" t="s">
        <v>192</v>
      </c>
      <c r="D84" s="15"/>
      <c r="E84" s="14" t="s">
        <v>361</v>
      </c>
      <c r="F84" s="5"/>
      <c r="G84" s="5"/>
      <c r="H84" s="5"/>
      <c r="I84" s="5"/>
      <c r="J84" s="5"/>
    </row>
    <row r="85" spans="1:10" ht="59.25" customHeight="1">
      <c r="A85" s="16"/>
      <c r="B85" s="21" t="s">
        <v>362</v>
      </c>
      <c r="C85" s="16"/>
      <c r="D85" s="17"/>
      <c r="E85" s="16" t="s">
        <v>363</v>
      </c>
      <c r="F85" s="5"/>
      <c r="G85" s="5"/>
      <c r="H85" s="5"/>
      <c r="I85" s="5"/>
      <c r="J85" s="5"/>
    </row>
    <row r="86" spans="1:10" ht="46.5" customHeight="1">
      <c r="A86" s="16"/>
      <c r="B86" s="21" t="s">
        <v>364</v>
      </c>
      <c r="C86" s="16"/>
      <c r="D86" s="17"/>
      <c r="E86" s="16" t="s">
        <v>365</v>
      </c>
      <c r="F86" s="5"/>
      <c r="G86" s="5"/>
      <c r="H86" s="5"/>
      <c r="I86" s="5"/>
      <c r="J86" s="5"/>
    </row>
    <row r="87" spans="1:10" ht="59.25" customHeight="1">
      <c r="A87" s="10"/>
      <c r="B87" s="90" t="s">
        <v>366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438</v>
      </c>
      <c r="F90" s="5"/>
      <c r="G90" s="5"/>
      <c r="H90" s="5"/>
      <c r="I90" s="5"/>
      <c r="J90" s="5"/>
    </row>
    <row r="91" spans="1:10" ht="39.75" customHeight="1">
      <c r="A91" s="16"/>
      <c r="B91" s="13" t="s">
        <v>367</v>
      </c>
      <c r="C91" s="14" t="s">
        <v>199</v>
      </c>
      <c r="D91" s="15"/>
      <c r="E91" s="14"/>
      <c r="F91" s="5"/>
      <c r="G91" s="5"/>
      <c r="H91" s="5"/>
      <c r="I91" s="5"/>
      <c r="J91" s="5"/>
    </row>
    <row r="92" spans="1:10" ht="45.75" customHeight="1">
      <c r="A92" s="16"/>
      <c r="B92" s="18" t="s">
        <v>368</v>
      </c>
      <c r="C92" s="16"/>
      <c r="D92" s="17"/>
      <c r="E92" s="16" t="s">
        <v>363</v>
      </c>
      <c r="F92" s="5"/>
      <c r="G92" s="5"/>
      <c r="H92" s="5"/>
      <c r="I92" s="5"/>
      <c r="J92" s="5"/>
    </row>
    <row r="93" spans="1:10" ht="39" customHeight="1">
      <c r="A93" s="16"/>
      <c r="B93" s="18" t="s">
        <v>369</v>
      </c>
      <c r="C93" s="16"/>
      <c r="D93" s="17"/>
      <c r="E93" s="16" t="s">
        <v>370</v>
      </c>
      <c r="F93" s="5"/>
      <c r="G93" s="5"/>
      <c r="H93" s="5"/>
      <c r="I93" s="5"/>
      <c r="J93" s="5"/>
    </row>
    <row r="94" spans="1:10" ht="42.75" customHeight="1">
      <c r="A94" s="10"/>
      <c r="B94" s="11" t="s">
        <v>371</v>
      </c>
      <c r="C94" s="10"/>
      <c r="D94" s="12"/>
      <c r="E94" s="10" t="s">
        <v>372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6"/>
      <c r="B101" s="8" t="s">
        <v>214</v>
      </c>
      <c r="C101" s="8" t="s">
        <v>215</v>
      </c>
      <c r="D101" s="9"/>
      <c r="E101" s="8" t="s">
        <v>13</v>
      </c>
      <c r="F101" s="5"/>
      <c r="G101" s="5"/>
      <c r="H101" s="5"/>
      <c r="I101" s="5"/>
      <c r="J101" s="5"/>
    </row>
    <row r="102" spans="1:10" ht="84" customHeight="1">
      <c r="A102" s="10"/>
      <c r="B102" s="8" t="s">
        <v>559</v>
      </c>
      <c r="C102" s="8"/>
      <c r="D102" s="9"/>
      <c r="E102" s="8" t="s">
        <v>13</v>
      </c>
      <c r="F102" s="5"/>
      <c r="G102" s="5"/>
      <c r="H102" s="5"/>
      <c r="I102" s="5"/>
      <c r="J102" s="5"/>
    </row>
    <row r="103" spans="1:10" ht="63.75" customHeight="1">
      <c r="A103" s="18" t="s">
        <v>216</v>
      </c>
      <c r="B103" s="7" t="s">
        <v>217</v>
      </c>
      <c r="C103" s="8" t="s">
        <v>218</v>
      </c>
      <c r="D103" s="9"/>
      <c r="E103" s="8" t="s">
        <v>439</v>
      </c>
      <c r="F103" s="5"/>
      <c r="G103" s="5"/>
      <c r="H103" s="5"/>
      <c r="I103" s="5"/>
      <c r="J103" s="5"/>
    </row>
    <row r="104" spans="1:10" ht="73.5" customHeight="1">
      <c r="A104" s="16"/>
      <c r="B104" s="7" t="s">
        <v>219</v>
      </c>
      <c r="C104" s="8" t="s">
        <v>220</v>
      </c>
      <c r="D104" s="9"/>
      <c r="E104" s="8" t="s">
        <v>55</v>
      </c>
      <c r="F104" s="5"/>
      <c r="G104" s="5"/>
      <c r="H104" s="5"/>
      <c r="I104" s="5"/>
      <c r="J104" s="5"/>
    </row>
    <row r="105" spans="1:10" ht="96" customHeight="1">
      <c r="A105" s="16"/>
      <c r="B105" s="7" t="s">
        <v>221</v>
      </c>
      <c r="C105" s="8" t="s">
        <v>222</v>
      </c>
      <c r="D105" s="9"/>
      <c r="E105" s="8" t="s">
        <v>56</v>
      </c>
      <c r="F105" s="5"/>
      <c r="G105" s="5"/>
      <c r="H105" s="5"/>
      <c r="I105" s="5"/>
      <c r="J105" s="5"/>
    </row>
    <row r="106" spans="1:10" ht="111" customHeight="1">
      <c r="A106" s="16"/>
      <c r="B106" s="7" t="s">
        <v>373</v>
      </c>
      <c r="C106" s="8" t="s">
        <v>223</v>
      </c>
      <c r="D106" s="9"/>
      <c r="E106" s="8" t="s">
        <v>224</v>
      </c>
      <c r="F106" s="5"/>
      <c r="G106" s="5"/>
      <c r="H106" s="5"/>
      <c r="I106" s="5"/>
      <c r="J106" s="5"/>
    </row>
    <row r="107" spans="1:10" ht="117" customHeight="1">
      <c r="A107" s="18"/>
      <c r="B107" s="7" t="s">
        <v>57</v>
      </c>
      <c r="C107" s="8" t="s">
        <v>225</v>
      </c>
      <c r="D107" s="9"/>
      <c r="E107" s="8" t="s">
        <v>58</v>
      </c>
      <c r="F107" s="5"/>
      <c r="G107" s="5"/>
      <c r="H107" s="5"/>
      <c r="I107" s="5"/>
      <c r="J107" s="5"/>
    </row>
    <row r="108" spans="1:10" ht="56.25" customHeight="1">
      <c r="A108" s="16"/>
      <c r="B108" s="7" t="s">
        <v>226</v>
      </c>
      <c r="C108" s="8" t="s">
        <v>227</v>
      </c>
      <c r="D108" s="9"/>
      <c r="E108" s="8" t="s">
        <v>59</v>
      </c>
      <c r="F108" s="5"/>
      <c r="G108" s="5"/>
      <c r="H108" s="5"/>
      <c r="I108" s="5"/>
      <c r="J108" s="5"/>
    </row>
    <row r="109" spans="1:10" ht="73.5" customHeight="1">
      <c r="A109" s="10"/>
      <c r="B109" s="7" t="s">
        <v>374</v>
      </c>
      <c r="C109" s="8" t="s">
        <v>228</v>
      </c>
      <c r="D109" s="9"/>
      <c r="E109" s="8" t="s">
        <v>60</v>
      </c>
      <c r="F109" s="5"/>
      <c r="G109" s="5"/>
      <c r="H109" s="5"/>
      <c r="I109" s="5"/>
      <c r="J109" s="5"/>
    </row>
    <row r="110" spans="1:10" ht="87" customHeight="1">
      <c r="A110" s="18" t="s">
        <v>229</v>
      </c>
      <c r="B110" s="7" t="s">
        <v>230</v>
      </c>
      <c r="C110" s="8" t="s">
        <v>231</v>
      </c>
      <c r="D110" s="9"/>
      <c r="E110" s="8" t="s">
        <v>61</v>
      </c>
      <c r="F110" s="5"/>
      <c r="G110" s="5"/>
      <c r="H110" s="5"/>
      <c r="I110" s="5"/>
      <c r="J110" s="5"/>
    </row>
    <row r="111" spans="1:10" ht="44.25" customHeight="1">
      <c r="A111" s="18"/>
      <c r="B111" s="7" t="s">
        <v>232</v>
      </c>
      <c r="C111" s="8" t="s">
        <v>233</v>
      </c>
      <c r="D111" s="9"/>
      <c r="E111" s="8" t="s">
        <v>62</v>
      </c>
      <c r="F111" s="5"/>
      <c r="G111" s="5"/>
      <c r="H111" s="5"/>
      <c r="I111" s="5"/>
      <c r="J111" s="5"/>
    </row>
    <row r="112" spans="1:10" ht="73.5" customHeight="1">
      <c r="A112" s="11"/>
      <c r="B112" s="7" t="s">
        <v>375</v>
      </c>
      <c r="C112" s="8" t="s">
        <v>234</v>
      </c>
      <c r="D112" s="9"/>
      <c r="E112" s="8" t="s">
        <v>63</v>
      </c>
      <c r="F112" s="5"/>
      <c r="G112" s="5"/>
      <c r="H112" s="5"/>
      <c r="I112" s="5"/>
      <c r="J112" s="5"/>
    </row>
    <row r="113" spans="1:10" ht="40.5" customHeight="1">
      <c r="A113" s="18" t="s">
        <v>235</v>
      </c>
      <c r="B113" s="13" t="s">
        <v>376</v>
      </c>
      <c r="C113" s="14" t="s">
        <v>236</v>
      </c>
      <c r="D113" s="15"/>
      <c r="E113" s="14"/>
      <c r="F113" s="5"/>
      <c r="G113" s="5"/>
      <c r="H113" s="5"/>
      <c r="I113" s="5"/>
      <c r="J113" s="5"/>
    </row>
    <row r="114" spans="1:10" ht="57.75" customHeight="1">
      <c r="A114" s="18"/>
      <c r="B114" s="18" t="s">
        <v>377</v>
      </c>
      <c r="C114" s="16"/>
      <c r="D114" s="17"/>
      <c r="E114" s="16" t="s">
        <v>378</v>
      </c>
      <c r="F114" s="5"/>
      <c r="G114" s="5"/>
      <c r="H114" s="5"/>
      <c r="I114" s="5"/>
      <c r="J114" s="5"/>
    </row>
    <row r="115" spans="1:10" ht="42" customHeight="1">
      <c r="A115" s="18"/>
      <c r="B115" s="18" t="s">
        <v>379</v>
      </c>
      <c r="C115" s="16"/>
      <c r="D115" s="17"/>
      <c r="E115" s="16" t="s">
        <v>372</v>
      </c>
      <c r="F115" s="5"/>
      <c r="G115" s="5"/>
      <c r="H115" s="5"/>
      <c r="I115" s="5"/>
      <c r="J115" s="5"/>
    </row>
    <row r="116" spans="1:10" ht="49.5" customHeight="1">
      <c r="A116" s="11"/>
      <c r="B116" s="11" t="s">
        <v>380</v>
      </c>
      <c r="C116" s="10"/>
      <c r="D116" s="12"/>
      <c r="E116" s="10" t="s">
        <v>381</v>
      </c>
      <c r="F116" s="5"/>
      <c r="G116" s="5"/>
      <c r="H116" s="5"/>
      <c r="I116" s="5"/>
      <c r="J116" s="5"/>
    </row>
    <row r="117" spans="1:10" ht="69.75" customHeight="1">
      <c r="A117" s="7" t="s">
        <v>237</v>
      </c>
      <c r="B117" s="7" t="s">
        <v>238</v>
      </c>
      <c r="C117" s="8" t="s">
        <v>239</v>
      </c>
      <c r="D117" s="9"/>
      <c r="E117" s="8" t="s">
        <v>64</v>
      </c>
      <c r="F117" s="5"/>
      <c r="G117" s="5"/>
      <c r="H117" s="5"/>
      <c r="I117" s="5"/>
      <c r="J117" s="5"/>
    </row>
    <row r="118" spans="1:10" ht="70.5" customHeight="1">
      <c r="A118" s="18" t="s">
        <v>240</v>
      </c>
      <c r="B118" s="7" t="s">
        <v>241</v>
      </c>
      <c r="C118" s="8" t="s">
        <v>242</v>
      </c>
      <c r="D118" s="9"/>
      <c r="E118" s="8" t="s">
        <v>65</v>
      </c>
      <c r="F118" s="5"/>
      <c r="G118" s="5"/>
      <c r="H118" s="5"/>
      <c r="I118" s="5"/>
      <c r="J118" s="5"/>
    </row>
    <row r="119" spans="1:10" ht="59.25" customHeight="1">
      <c r="A119" s="10"/>
      <c r="B119" s="7" t="s">
        <v>440</v>
      </c>
      <c r="C119" s="8" t="s">
        <v>243</v>
      </c>
      <c r="D119" s="9"/>
      <c r="E119" s="8" t="s">
        <v>66</v>
      </c>
      <c r="F119" s="5"/>
      <c r="G119" s="5"/>
      <c r="H119" s="5"/>
      <c r="I119" s="5"/>
      <c r="J119" s="5"/>
    </row>
    <row r="120" spans="1:10" ht="154.5" customHeight="1">
      <c r="A120" s="16" t="s">
        <v>244</v>
      </c>
      <c r="B120" s="8" t="s">
        <v>245</v>
      </c>
      <c r="C120" s="8" t="s">
        <v>246</v>
      </c>
      <c r="D120" s="9"/>
      <c r="E120" s="8" t="s">
        <v>67</v>
      </c>
      <c r="F120" s="5"/>
      <c r="G120" s="5"/>
      <c r="H120" s="5"/>
      <c r="I120" s="5"/>
      <c r="J120" s="5"/>
    </row>
    <row r="121" spans="1:10" ht="110.25" customHeight="1">
      <c r="A121" s="10"/>
      <c r="B121" s="8" t="s">
        <v>247</v>
      </c>
      <c r="C121" s="8" t="s">
        <v>248</v>
      </c>
      <c r="D121" s="9"/>
      <c r="E121" s="8" t="s">
        <v>13</v>
      </c>
      <c r="F121" s="5"/>
      <c r="G121" s="5"/>
      <c r="H121" s="5"/>
      <c r="I121" s="5"/>
      <c r="J121" s="5"/>
    </row>
    <row r="122" spans="1:10" ht="39.75" customHeight="1">
      <c r="A122" s="7" t="s">
        <v>249</v>
      </c>
      <c r="B122" s="20"/>
      <c r="C122" s="8"/>
      <c r="D122" s="9"/>
      <c r="E122" s="8"/>
      <c r="F122" s="5"/>
      <c r="G122" s="5"/>
      <c r="H122" s="5"/>
      <c r="I122" s="5"/>
      <c r="J122" s="5"/>
    </row>
    <row r="123" spans="1:10" ht="88" customHeight="1">
      <c r="A123" s="14" t="s">
        <v>250</v>
      </c>
      <c r="B123" s="8" t="s">
        <v>445</v>
      </c>
      <c r="C123" s="14" t="s">
        <v>442</v>
      </c>
      <c r="D123" s="9"/>
      <c r="E123" s="8" t="s">
        <v>13</v>
      </c>
      <c r="F123" s="5"/>
      <c r="G123" s="5"/>
      <c r="H123" s="5"/>
      <c r="I123" s="5"/>
      <c r="J123" s="5"/>
    </row>
    <row r="124" spans="1:10" ht="46.5" customHeight="1">
      <c r="A124" s="10"/>
      <c r="B124" s="8" t="s">
        <v>251</v>
      </c>
      <c r="C124" s="10"/>
      <c r="D124" s="9"/>
      <c r="E124" s="8" t="s">
        <v>13</v>
      </c>
      <c r="F124" s="5"/>
      <c r="G124" s="5"/>
      <c r="H124" s="5"/>
      <c r="I124" s="5"/>
      <c r="J124" s="5"/>
    </row>
    <row r="125" spans="1:10" ht="81" customHeight="1">
      <c r="A125" s="7" t="s">
        <v>252</v>
      </c>
      <c r="B125" s="7" t="s">
        <v>441</v>
      </c>
      <c r="C125" s="8" t="s">
        <v>443</v>
      </c>
      <c r="D125" s="9"/>
      <c r="E125" s="8" t="s">
        <v>253</v>
      </c>
      <c r="F125" s="5"/>
      <c r="G125" s="5"/>
      <c r="H125" s="5"/>
      <c r="I125" s="5"/>
      <c r="J125" s="5"/>
    </row>
    <row r="126" spans="1:10" ht="84" customHeight="1">
      <c r="A126" s="14" t="s">
        <v>254</v>
      </c>
      <c r="B126" s="8" t="s">
        <v>255</v>
      </c>
      <c r="C126" s="8" t="s">
        <v>246</v>
      </c>
      <c r="D126" s="9"/>
      <c r="E126" s="8" t="s">
        <v>67</v>
      </c>
      <c r="F126" s="5"/>
      <c r="G126" s="5"/>
      <c r="H126" s="5"/>
      <c r="I126" s="5"/>
      <c r="J126" s="5"/>
    </row>
    <row r="127" spans="1:10" ht="99.75" customHeight="1">
      <c r="A127" s="10"/>
      <c r="B127" s="8" t="s">
        <v>256</v>
      </c>
      <c r="C127" s="8" t="s">
        <v>248</v>
      </c>
      <c r="D127" s="9"/>
      <c r="E127" s="8" t="s">
        <v>13</v>
      </c>
      <c r="F127" s="5"/>
      <c r="G127" s="5"/>
      <c r="H127" s="5"/>
      <c r="I127" s="5"/>
      <c r="J127" s="5"/>
    </row>
    <row r="128" spans="1:10" ht="60.75" customHeight="1">
      <c r="A128" s="7" t="s">
        <v>257</v>
      </c>
      <c r="B128" s="7"/>
      <c r="C128" s="8" t="s">
        <v>258</v>
      </c>
      <c r="D128" s="9"/>
      <c r="E128" s="8"/>
      <c r="F128" s="5"/>
      <c r="G128" s="5"/>
      <c r="H128" s="5"/>
      <c r="I128" s="5"/>
      <c r="J128" s="5"/>
    </row>
    <row r="129" spans="1:10" ht="65.25" customHeight="1">
      <c r="A129" s="13" t="s">
        <v>74</v>
      </c>
      <c r="B129" s="7" t="s">
        <v>259</v>
      </c>
      <c r="C129" s="8" t="s">
        <v>260</v>
      </c>
      <c r="D129" s="9"/>
      <c r="E129" s="8" t="s">
        <v>10</v>
      </c>
      <c r="F129" s="5"/>
      <c r="G129" s="5"/>
      <c r="H129" s="5"/>
      <c r="I129" s="5"/>
      <c r="J129" s="5"/>
    </row>
    <row r="130" spans="1:10" ht="153" customHeight="1">
      <c r="A130" s="16"/>
      <c r="B130" s="7" t="s">
        <v>261</v>
      </c>
      <c r="C130" s="8" t="s">
        <v>262</v>
      </c>
      <c r="D130" s="9"/>
      <c r="E130" s="8" t="s">
        <v>10</v>
      </c>
      <c r="F130" s="5"/>
      <c r="G130" s="5"/>
      <c r="H130" s="5"/>
      <c r="I130" s="5"/>
      <c r="J130" s="5"/>
    </row>
    <row r="131" spans="1:10" ht="102.75" customHeight="1">
      <c r="A131" s="10"/>
      <c r="B131" s="7" t="s">
        <v>263</v>
      </c>
      <c r="C131" s="8" t="s">
        <v>264</v>
      </c>
      <c r="D131" s="9"/>
      <c r="E131" s="8" t="s">
        <v>11</v>
      </c>
      <c r="F131" s="5"/>
      <c r="G131" s="5"/>
      <c r="H131" s="5"/>
      <c r="I131" s="5"/>
      <c r="J131" s="5"/>
    </row>
    <row r="132" spans="1:10" ht="101.25" customHeight="1">
      <c r="A132" s="7" t="s">
        <v>265</v>
      </c>
      <c r="B132" s="7" t="s">
        <v>266</v>
      </c>
      <c r="C132" s="8" t="s">
        <v>267</v>
      </c>
      <c r="D132" s="9"/>
      <c r="E132" s="8" t="s">
        <v>12</v>
      </c>
      <c r="F132" s="5"/>
      <c r="G132" s="5"/>
      <c r="H132" s="5"/>
      <c r="I132" s="5"/>
      <c r="J132" s="5"/>
    </row>
    <row r="133" spans="1:10" ht="58.5" customHeight="1">
      <c r="A133" s="8" t="s">
        <v>268</v>
      </c>
      <c r="B133" s="8" t="s">
        <v>269</v>
      </c>
      <c r="C133" s="8" t="s">
        <v>270</v>
      </c>
      <c r="D133" s="9"/>
      <c r="E133" s="8" t="s">
        <v>13</v>
      </c>
      <c r="F133" s="5"/>
      <c r="G133" s="5"/>
      <c r="H133" s="5"/>
      <c r="I133" s="5"/>
      <c r="J133" s="5"/>
    </row>
    <row r="134" spans="1:10" ht="102" customHeight="1">
      <c r="A134" s="14" t="s">
        <v>271</v>
      </c>
      <c r="B134" s="14" t="s">
        <v>382</v>
      </c>
      <c r="C134" s="14" t="s">
        <v>272</v>
      </c>
      <c r="D134" s="15"/>
      <c r="E134" s="14" t="s">
        <v>13</v>
      </c>
      <c r="F134" s="5"/>
      <c r="G134" s="5"/>
      <c r="H134" s="5"/>
      <c r="I134" s="5"/>
      <c r="J134" s="5"/>
    </row>
    <row r="135" spans="1:10" ht="45.75" customHeight="1">
      <c r="A135" s="16"/>
      <c r="B135" s="16" t="s">
        <v>383</v>
      </c>
      <c r="C135" s="16"/>
      <c r="D135" s="17"/>
      <c r="E135" s="16"/>
      <c r="F135" s="5"/>
      <c r="G135" s="5"/>
      <c r="H135" s="5"/>
      <c r="I135" s="5"/>
      <c r="J135" s="5"/>
    </row>
    <row r="136" spans="1:10" ht="53.25" customHeight="1">
      <c r="A136" s="10"/>
      <c r="B136" s="10" t="s">
        <v>384</v>
      </c>
      <c r="C136" s="10"/>
      <c r="D136" s="12"/>
      <c r="E136" s="10"/>
      <c r="F136" s="5"/>
      <c r="G136" s="5"/>
      <c r="H136" s="5"/>
      <c r="I136" s="5"/>
      <c r="J136" s="5"/>
    </row>
    <row r="137" spans="1:10" ht="66" customHeight="1">
      <c r="A137" s="8"/>
      <c r="B137" s="8" t="s">
        <v>273</v>
      </c>
      <c r="C137" s="8" t="s">
        <v>274</v>
      </c>
      <c r="D137" s="9"/>
      <c r="E137" s="8" t="s">
        <v>13</v>
      </c>
      <c r="F137" s="5"/>
      <c r="G137" s="5"/>
      <c r="H137" s="5"/>
      <c r="I137" s="5"/>
      <c r="J137" s="5"/>
    </row>
    <row r="138" spans="1:10" ht="145.5" customHeight="1">
      <c r="A138" s="7" t="s">
        <v>275</v>
      </c>
      <c r="B138" s="7" t="s">
        <v>385</v>
      </c>
      <c r="C138" s="8" t="s">
        <v>276</v>
      </c>
      <c r="D138" s="9"/>
      <c r="E138" s="8" t="s">
        <v>277</v>
      </c>
      <c r="F138" s="5"/>
      <c r="G138" s="5"/>
      <c r="H138" s="5"/>
      <c r="I138" s="5"/>
      <c r="J138" s="5"/>
    </row>
    <row r="139" spans="1:10" ht="96.75" customHeight="1">
      <c r="A139" s="14" t="s">
        <v>278</v>
      </c>
      <c r="B139" s="8" t="s">
        <v>255</v>
      </c>
      <c r="C139" s="8" t="s">
        <v>246</v>
      </c>
      <c r="D139" s="9"/>
      <c r="E139" s="8" t="s">
        <v>67</v>
      </c>
      <c r="F139" s="5"/>
      <c r="G139" s="5"/>
      <c r="H139" s="5"/>
      <c r="I139" s="5"/>
      <c r="J139" s="5"/>
    </row>
    <row r="140" spans="1:10" ht="78" customHeight="1">
      <c r="A140" s="10"/>
      <c r="B140" s="8" t="s">
        <v>256</v>
      </c>
      <c r="C140" s="8" t="s">
        <v>248</v>
      </c>
      <c r="D140" s="9"/>
      <c r="E140" s="8" t="s">
        <v>13</v>
      </c>
      <c r="F140" s="5"/>
      <c r="G140" s="5"/>
      <c r="H140" s="5"/>
      <c r="I140" s="5"/>
      <c r="J140" s="5"/>
    </row>
    <row r="141" spans="1:10" ht="39.75" customHeight="1">
      <c r="A141" s="16" t="s">
        <v>279</v>
      </c>
      <c r="B141" s="8"/>
      <c r="C141" s="8"/>
      <c r="D141" s="9"/>
      <c r="E141" s="8"/>
      <c r="F141" s="5"/>
      <c r="G141" s="5"/>
      <c r="H141" s="5"/>
      <c r="I141" s="5"/>
      <c r="J141" s="5"/>
    </row>
    <row r="142" spans="1:10" ht="87" customHeight="1">
      <c r="A142" s="14"/>
      <c r="B142" s="8" t="s">
        <v>280</v>
      </c>
      <c r="C142" s="8" t="s">
        <v>281</v>
      </c>
      <c r="D142" s="9"/>
      <c r="E142" s="8" t="s">
        <v>13</v>
      </c>
      <c r="F142" s="5"/>
      <c r="G142" s="5"/>
      <c r="H142" s="5"/>
      <c r="I142" s="5"/>
      <c r="J142" s="5"/>
    </row>
    <row r="143" spans="1:10" ht="74.25" customHeight="1">
      <c r="A143" s="10"/>
      <c r="B143" s="8" t="s">
        <v>282</v>
      </c>
      <c r="C143" s="8" t="s">
        <v>283</v>
      </c>
      <c r="D143" s="9"/>
      <c r="E143" s="8" t="s">
        <v>13</v>
      </c>
      <c r="F143" s="5"/>
      <c r="G143" s="5"/>
      <c r="H143" s="5"/>
      <c r="I143" s="5"/>
      <c r="J143" s="5"/>
    </row>
    <row r="144" spans="1:10" ht="54.75" customHeight="1">
      <c r="A144" s="7" t="s">
        <v>284</v>
      </c>
      <c r="B144" s="7"/>
      <c r="C144" s="8" t="s">
        <v>285</v>
      </c>
      <c r="D144" s="9"/>
      <c r="E144" s="8"/>
      <c r="F144" s="5"/>
      <c r="G144" s="5"/>
      <c r="H144" s="5"/>
      <c r="I144" s="5"/>
      <c r="J144" s="5"/>
    </row>
    <row r="145" spans="1:10" ht="104.25" customHeight="1">
      <c r="A145" s="13" t="s">
        <v>286</v>
      </c>
      <c r="B145" s="7" t="s">
        <v>386</v>
      </c>
      <c r="C145" s="8" t="s">
        <v>288</v>
      </c>
      <c r="D145" s="9"/>
      <c r="E145" s="8" t="s">
        <v>450</v>
      </c>
      <c r="F145" s="5"/>
      <c r="G145" s="5"/>
      <c r="H145" s="5"/>
      <c r="I145" s="5"/>
      <c r="J145" s="5"/>
    </row>
    <row r="146" spans="1:10" ht="82.5" customHeight="1">
      <c r="A146" s="10"/>
      <c r="B146" s="7" t="s">
        <v>289</v>
      </c>
      <c r="C146" s="8" t="s">
        <v>290</v>
      </c>
      <c r="D146" s="9"/>
      <c r="E146" s="8" t="s">
        <v>287</v>
      </c>
      <c r="F146" s="5"/>
      <c r="G146" s="5"/>
      <c r="H146" s="5"/>
      <c r="I146" s="5"/>
      <c r="J146" s="5"/>
    </row>
    <row r="147" spans="1:10" ht="110.25" customHeight="1">
      <c r="A147" s="13" t="s">
        <v>291</v>
      </c>
      <c r="B147" s="7" t="s">
        <v>292</v>
      </c>
      <c r="C147" s="8" t="s">
        <v>293</v>
      </c>
      <c r="D147" s="9"/>
      <c r="E147" s="8" t="s">
        <v>287</v>
      </c>
      <c r="F147" s="5"/>
      <c r="G147" s="5"/>
      <c r="H147" s="5"/>
      <c r="I147" s="5"/>
      <c r="J147" s="5"/>
    </row>
    <row r="148" spans="1:10" ht="84.75" customHeight="1">
      <c r="A148" s="16"/>
      <c r="B148" s="13" t="s">
        <v>388</v>
      </c>
      <c r="C148" s="14" t="s">
        <v>294</v>
      </c>
      <c r="D148" s="15"/>
      <c r="E148" s="14" t="s">
        <v>287</v>
      </c>
      <c r="F148" s="5"/>
      <c r="G148" s="5"/>
      <c r="H148" s="5"/>
      <c r="I148" s="5"/>
      <c r="J148" s="5"/>
    </row>
    <row r="149" spans="1:10" ht="165" customHeight="1">
      <c r="A149" s="16"/>
      <c r="B149" s="11" t="s">
        <v>387</v>
      </c>
      <c r="C149" s="10"/>
      <c r="D149" s="12"/>
      <c r="E149" s="10"/>
      <c r="F149" s="5"/>
      <c r="G149" s="5"/>
      <c r="H149" s="5"/>
      <c r="I149" s="5"/>
      <c r="J149" s="5"/>
    </row>
    <row r="150" spans="1:10" ht="120" customHeight="1">
      <c r="A150" s="16"/>
      <c r="B150" s="7" t="s">
        <v>296</v>
      </c>
      <c r="C150" s="8" t="s">
        <v>295</v>
      </c>
      <c r="D150" s="9"/>
      <c r="E150" s="8" t="s">
        <v>287</v>
      </c>
      <c r="F150" s="5"/>
      <c r="G150" s="5"/>
      <c r="H150" s="5"/>
      <c r="I150" s="5"/>
      <c r="J150" s="5"/>
    </row>
    <row r="151" spans="1:10" ht="81" customHeight="1">
      <c r="A151" s="16"/>
      <c r="B151" s="7" t="s">
        <v>297</v>
      </c>
      <c r="C151" s="8" t="s">
        <v>298</v>
      </c>
      <c r="D151" s="9"/>
      <c r="E151" s="8" t="s">
        <v>287</v>
      </c>
      <c r="F151" s="5"/>
      <c r="G151" s="5"/>
      <c r="H151" s="5"/>
      <c r="I151" s="5"/>
      <c r="J151" s="5"/>
    </row>
    <row r="152" spans="1:10" ht="109.5" customHeight="1">
      <c r="A152" s="16"/>
      <c r="B152" s="13" t="s">
        <v>389</v>
      </c>
      <c r="C152" s="14" t="s">
        <v>390</v>
      </c>
      <c r="D152" s="15"/>
      <c r="E152" s="14" t="s">
        <v>287</v>
      </c>
      <c r="F152" s="5"/>
      <c r="G152" s="5"/>
      <c r="H152" s="5"/>
      <c r="I152" s="5"/>
      <c r="J152" s="5"/>
    </row>
    <row r="153" spans="1:10" ht="72" customHeight="1">
      <c r="A153" s="16"/>
      <c r="B153" s="18" t="s">
        <v>392</v>
      </c>
      <c r="C153" s="16" t="s">
        <v>391</v>
      </c>
      <c r="D153" s="17"/>
      <c r="E153" s="16"/>
      <c r="F153" s="5"/>
      <c r="G153" s="5"/>
      <c r="H153" s="5"/>
      <c r="I153" s="5"/>
      <c r="J153" s="5"/>
    </row>
    <row r="154" spans="1:10" ht="74.25" customHeight="1">
      <c r="A154" s="16"/>
      <c r="B154" s="18" t="s">
        <v>393</v>
      </c>
      <c r="C154" s="16" t="s">
        <v>394</v>
      </c>
      <c r="D154" s="17"/>
      <c r="E154" s="16"/>
      <c r="F154" s="5"/>
      <c r="G154" s="5"/>
      <c r="H154" s="5"/>
      <c r="I154" s="5"/>
      <c r="J154" s="5"/>
    </row>
    <row r="155" spans="1:10" ht="85.5" customHeight="1">
      <c r="A155" s="16"/>
      <c r="B155" s="11" t="s">
        <v>395</v>
      </c>
      <c r="C155" s="10" t="s">
        <v>396</v>
      </c>
      <c r="D155" s="12"/>
      <c r="E155" s="10"/>
      <c r="F155" s="5"/>
      <c r="G155" s="5"/>
      <c r="H155" s="5"/>
      <c r="I155" s="5"/>
      <c r="J155" s="5"/>
    </row>
    <row r="156" spans="1:10" ht="126" customHeight="1">
      <c r="A156" s="16"/>
      <c r="B156" s="13" t="s">
        <v>397</v>
      </c>
      <c r="C156" s="14" t="s">
        <v>398</v>
      </c>
      <c r="D156" s="15"/>
      <c r="E156" s="14" t="s">
        <v>287</v>
      </c>
      <c r="F156" s="5"/>
      <c r="G156" s="5"/>
      <c r="H156" s="5"/>
      <c r="I156" s="5"/>
      <c r="J156" s="5"/>
    </row>
    <row r="157" spans="1:10" ht="69" customHeight="1">
      <c r="A157" s="16"/>
      <c r="B157" s="18" t="s">
        <v>399</v>
      </c>
      <c r="C157" s="16" t="s">
        <v>400</v>
      </c>
      <c r="D157" s="17"/>
      <c r="E157" s="16"/>
      <c r="F157" s="5"/>
      <c r="G157" s="5"/>
      <c r="H157" s="5"/>
      <c r="I157" s="5"/>
      <c r="J157" s="5"/>
    </row>
    <row r="158" spans="1:10" ht="66" customHeight="1">
      <c r="A158" s="16"/>
      <c r="B158" s="18" t="s">
        <v>402</v>
      </c>
      <c r="C158" s="16" t="s">
        <v>401</v>
      </c>
      <c r="D158" s="17"/>
      <c r="E158" s="16"/>
      <c r="F158" s="5"/>
      <c r="G158" s="5"/>
      <c r="H158" s="5"/>
      <c r="I158" s="5"/>
      <c r="J158" s="5"/>
    </row>
    <row r="159" spans="1:10" ht="92.25" customHeight="1">
      <c r="A159" s="16"/>
      <c r="B159" s="11" t="s">
        <v>404</v>
      </c>
      <c r="C159" s="10" t="s">
        <v>403</v>
      </c>
      <c r="D159" s="12"/>
      <c r="E159" s="10"/>
      <c r="F159" s="5"/>
      <c r="G159" s="5"/>
      <c r="H159" s="5"/>
      <c r="I159" s="5"/>
      <c r="J159" s="5"/>
    </row>
    <row r="160" spans="1:10" ht="128.25" customHeight="1">
      <c r="A160" s="16"/>
      <c r="B160" s="7" t="s">
        <v>299</v>
      </c>
      <c r="C160" s="8" t="s">
        <v>300</v>
      </c>
      <c r="D160" s="9"/>
      <c r="E160" s="8" t="s">
        <v>287</v>
      </c>
      <c r="F160" s="5"/>
      <c r="G160" s="5"/>
      <c r="H160" s="5"/>
      <c r="I160" s="5"/>
      <c r="J160" s="5"/>
    </row>
    <row r="161" spans="1:10" ht="144.75" customHeight="1">
      <c r="A161" s="16"/>
      <c r="B161" s="7" t="s">
        <v>444</v>
      </c>
      <c r="C161" s="8" t="s">
        <v>301</v>
      </c>
      <c r="D161" s="9"/>
      <c r="E161" s="8" t="s">
        <v>302</v>
      </c>
      <c r="F161" s="5"/>
      <c r="G161" s="5"/>
      <c r="H161" s="5"/>
      <c r="I161" s="5"/>
      <c r="J161" s="5"/>
    </row>
    <row r="162" spans="1:10" ht="195" customHeight="1">
      <c r="A162" s="16"/>
      <c r="B162" s="7" t="s">
        <v>405</v>
      </c>
      <c r="C162" s="8" t="s">
        <v>303</v>
      </c>
      <c r="D162" s="9"/>
      <c r="E162" s="8" t="s">
        <v>287</v>
      </c>
      <c r="F162" s="5"/>
      <c r="G162" s="5"/>
      <c r="H162" s="5"/>
      <c r="I162" s="5"/>
      <c r="J162" s="5"/>
    </row>
    <row r="163" spans="1:10" ht="137.25" customHeight="1">
      <c r="A163" s="16"/>
      <c r="B163" s="7" t="s">
        <v>304</v>
      </c>
      <c r="C163" s="8" t="s">
        <v>305</v>
      </c>
      <c r="D163" s="9"/>
      <c r="E163" s="8" t="s">
        <v>287</v>
      </c>
      <c r="F163" s="5"/>
      <c r="G163" s="5"/>
      <c r="H163" s="5"/>
      <c r="I163" s="5"/>
      <c r="J163" s="5"/>
    </row>
    <row r="164" spans="1:10" ht="90.75" customHeight="1">
      <c r="A164" s="16"/>
      <c r="B164" s="7" t="s">
        <v>306</v>
      </c>
      <c r="C164" s="8" t="s">
        <v>307</v>
      </c>
      <c r="D164" s="9"/>
      <c r="E164" s="8" t="s">
        <v>287</v>
      </c>
      <c r="F164" s="5"/>
      <c r="G164" s="5"/>
      <c r="H164" s="5"/>
      <c r="I164" s="5"/>
      <c r="J164" s="5"/>
    </row>
    <row r="165" spans="1:10" ht="77.25" customHeight="1">
      <c r="A165" s="16"/>
      <c r="B165" s="7" t="s">
        <v>308</v>
      </c>
      <c r="C165" s="8" t="s">
        <v>309</v>
      </c>
      <c r="D165" s="9"/>
      <c r="E165" s="8" t="s">
        <v>287</v>
      </c>
      <c r="F165" s="5"/>
      <c r="G165" s="5"/>
      <c r="H165" s="5"/>
      <c r="I165" s="5"/>
      <c r="J165" s="5"/>
    </row>
    <row r="166" spans="1:10" ht="218.25" customHeight="1">
      <c r="A166" s="16"/>
      <c r="B166" s="7" t="s">
        <v>406</v>
      </c>
      <c r="C166" s="8" t="s">
        <v>310</v>
      </c>
      <c r="D166" s="9"/>
      <c r="E166" s="8" t="s">
        <v>287</v>
      </c>
      <c r="F166" s="5"/>
      <c r="G166" s="5"/>
      <c r="H166" s="5"/>
      <c r="I166" s="5"/>
      <c r="J166" s="5"/>
    </row>
    <row r="167" spans="1:10" ht="115.5" customHeight="1">
      <c r="A167" s="16"/>
      <c r="B167" s="7" t="s">
        <v>311</v>
      </c>
      <c r="C167" s="8" t="s">
        <v>312</v>
      </c>
      <c r="D167" s="9"/>
      <c r="E167" s="8" t="s">
        <v>287</v>
      </c>
      <c r="F167" s="5"/>
      <c r="G167" s="5"/>
      <c r="H167" s="5"/>
      <c r="I167" s="5"/>
      <c r="J167" s="5"/>
    </row>
    <row r="168" spans="1:10" ht="110.25" customHeight="1">
      <c r="A168" s="18"/>
      <c r="B168" s="7" t="s">
        <v>313</v>
      </c>
      <c r="C168" s="8" t="s">
        <v>314</v>
      </c>
      <c r="D168" s="9"/>
      <c r="E168" s="8" t="s">
        <v>287</v>
      </c>
      <c r="F168" s="5"/>
      <c r="G168" s="5"/>
      <c r="H168" s="5"/>
      <c r="I168" s="5"/>
      <c r="J168" s="5"/>
    </row>
    <row r="169" spans="1:10" ht="85.5" customHeight="1">
      <c r="A169" s="18"/>
      <c r="B169" s="7" t="s">
        <v>315</v>
      </c>
      <c r="C169" s="8" t="s">
        <v>316</v>
      </c>
      <c r="D169" s="9"/>
      <c r="E169" s="8" t="s">
        <v>287</v>
      </c>
      <c r="F169" s="5"/>
      <c r="G169" s="5"/>
      <c r="H169" s="5"/>
      <c r="I169" s="5"/>
      <c r="J169" s="5"/>
    </row>
    <row r="170" spans="1:10" ht="89.25" customHeight="1">
      <c r="A170" s="18"/>
      <c r="B170" s="7" t="s">
        <v>317</v>
      </c>
      <c r="C170" s="8" t="s">
        <v>318</v>
      </c>
      <c r="D170" s="9"/>
      <c r="E170" s="8" t="s">
        <v>287</v>
      </c>
      <c r="F170" s="5"/>
      <c r="G170" s="5"/>
      <c r="H170" s="5"/>
      <c r="I170" s="5"/>
      <c r="J170" s="5"/>
    </row>
    <row r="171" spans="1:10" ht="96.75" customHeight="1">
      <c r="A171" s="18"/>
      <c r="B171" s="7" t="s">
        <v>319</v>
      </c>
      <c r="C171" s="8" t="s">
        <v>320</v>
      </c>
      <c r="D171" s="9"/>
      <c r="E171" s="8" t="s">
        <v>287</v>
      </c>
      <c r="F171" s="5"/>
      <c r="G171" s="5"/>
      <c r="H171" s="5"/>
      <c r="I171" s="5"/>
      <c r="J171" s="5"/>
    </row>
    <row r="172" spans="1:10" ht="101.25" customHeight="1">
      <c r="A172" s="18"/>
      <c r="B172" s="7" t="s">
        <v>321</v>
      </c>
      <c r="C172" s="8" t="s">
        <v>322</v>
      </c>
      <c r="D172" s="9"/>
      <c r="E172" s="8" t="s">
        <v>287</v>
      </c>
      <c r="F172" s="5"/>
      <c r="G172" s="5"/>
      <c r="H172" s="5"/>
      <c r="I172" s="5"/>
      <c r="J172" s="5"/>
    </row>
    <row r="173" spans="1:10" ht="87" customHeight="1">
      <c r="A173" s="18"/>
      <c r="B173" s="7" t="s">
        <v>323</v>
      </c>
      <c r="C173" s="8" t="s">
        <v>324</v>
      </c>
      <c r="D173" s="9"/>
      <c r="E173" s="8" t="s">
        <v>287</v>
      </c>
      <c r="F173" s="5"/>
      <c r="G173" s="5"/>
      <c r="H173" s="5"/>
      <c r="I173" s="5"/>
      <c r="J173" s="5"/>
    </row>
    <row r="174" spans="1:10" ht="101.25" customHeight="1">
      <c r="A174" s="11"/>
      <c r="B174" s="7" t="s">
        <v>325</v>
      </c>
      <c r="C174" s="8" t="s">
        <v>326</v>
      </c>
      <c r="D174" s="9"/>
      <c r="E174" s="8" t="s">
        <v>287</v>
      </c>
      <c r="F174" s="5"/>
      <c r="G174" s="5"/>
      <c r="H174" s="5"/>
      <c r="I174" s="5"/>
      <c r="J174" s="5"/>
    </row>
    <row r="175" spans="1:10" ht="101.25" customHeight="1">
      <c r="A175" s="11" t="s">
        <v>327</v>
      </c>
      <c r="B175" s="7" t="s">
        <v>328</v>
      </c>
      <c r="C175" s="8" t="s">
        <v>329</v>
      </c>
      <c r="D175" s="9"/>
      <c r="E175" s="8" t="s">
        <v>287</v>
      </c>
      <c r="F175" s="5"/>
      <c r="G175" s="5"/>
      <c r="H175" s="5"/>
      <c r="I175" s="5"/>
      <c r="J175" s="5"/>
    </row>
    <row r="176" spans="1:10" ht="101.25" customHeight="1">
      <c r="A176" s="7" t="s">
        <v>330</v>
      </c>
      <c r="B176" s="7" t="s">
        <v>331</v>
      </c>
      <c r="C176" s="8" t="s">
        <v>332</v>
      </c>
      <c r="D176" s="9"/>
      <c r="E176" s="8" t="s">
        <v>287</v>
      </c>
      <c r="F176" s="5"/>
      <c r="G176" s="5"/>
      <c r="H176" s="5"/>
      <c r="I176" s="5"/>
      <c r="J176" s="5"/>
    </row>
    <row r="177" spans="1:10" ht="101.25" customHeight="1">
      <c r="A177" s="7" t="s">
        <v>333</v>
      </c>
      <c r="B177" s="7" t="s">
        <v>334</v>
      </c>
      <c r="C177" s="8" t="s">
        <v>335</v>
      </c>
      <c r="D177" s="9"/>
      <c r="E177" s="8" t="s">
        <v>287</v>
      </c>
      <c r="F177" s="5"/>
      <c r="G177" s="5"/>
      <c r="H177" s="5"/>
      <c r="I177" s="5"/>
      <c r="J177" s="5"/>
    </row>
    <row r="178" spans="1:10" ht="101.25" customHeight="1">
      <c r="A178" s="7" t="s">
        <v>336</v>
      </c>
      <c r="B178" s="7" t="s">
        <v>337</v>
      </c>
      <c r="C178" s="8" t="s">
        <v>338</v>
      </c>
      <c r="D178" s="9"/>
      <c r="E178" s="8" t="s">
        <v>287</v>
      </c>
      <c r="F178" s="5"/>
      <c r="G178" s="5"/>
      <c r="H178" s="5"/>
      <c r="I178" s="5"/>
      <c r="J178" s="5"/>
    </row>
    <row r="179" spans="1:10" ht="228" customHeight="1">
      <c r="A179" s="7" t="s">
        <v>548</v>
      </c>
      <c r="B179" s="7" t="s">
        <v>549</v>
      </c>
      <c r="C179" s="8" t="s">
        <v>550</v>
      </c>
      <c r="D179" s="9"/>
      <c r="E179" s="8" t="s">
        <v>287</v>
      </c>
      <c r="F179" s="5"/>
      <c r="G179" s="5"/>
      <c r="H179" s="5"/>
      <c r="I179" s="5"/>
      <c r="J179" s="5"/>
    </row>
    <row r="180" spans="1:10" ht="158.25" customHeight="1">
      <c r="A180" s="7" t="s">
        <v>551</v>
      </c>
      <c r="B180" s="7" t="s">
        <v>552</v>
      </c>
      <c r="C180" s="8" t="s">
        <v>553</v>
      </c>
      <c r="D180" s="9"/>
      <c r="E180" s="8" t="s">
        <v>554</v>
      </c>
      <c r="F180" s="5"/>
      <c r="G180" s="5"/>
      <c r="H180" s="5"/>
      <c r="I180" s="5"/>
      <c r="J180" s="5"/>
    </row>
    <row r="181" spans="1:10" ht="101.25" customHeight="1">
      <c r="A181" s="7" t="s">
        <v>555</v>
      </c>
      <c r="B181" s="7" t="s">
        <v>556</v>
      </c>
      <c r="C181" s="8" t="s">
        <v>557</v>
      </c>
      <c r="D181" s="9"/>
      <c r="E181" s="8" t="s">
        <v>287</v>
      </c>
      <c r="F181" s="5"/>
      <c r="G181" s="5"/>
      <c r="H181" s="5"/>
      <c r="I181" s="5"/>
      <c r="J181" s="5"/>
    </row>
    <row r="182" spans="1:10" ht="224.25" customHeight="1">
      <c r="A182" s="13" t="s">
        <v>558</v>
      </c>
      <c r="B182" s="7" t="s">
        <v>410</v>
      </c>
      <c r="C182" s="8" t="s">
        <v>339</v>
      </c>
      <c r="D182" s="9"/>
      <c r="E182" s="8" t="s">
        <v>287</v>
      </c>
      <c r="F182" s="5"/>
      <c r="G182" s="5"/>
      <c r="H182" s="5"/>
      <c r="I182" s="5"/>
      <c r="J182" s="5"/>
    </row>
    <row r="183" spans="1:10" ht="98.25" customHeight="1">
      <c r="A183" s="18"/>
      <c r="B183" s="13" t="s">
        <v>411</v>
      </c>
      <c r="C183" s="14" t="s">
        <v>340</v>
      </c>
      <c r="D183" s="15"/>
      <c r="E183" s="14" t="s">
        <v>302</v>
      </c>
      <c r="F183" s="5"/>
      <c r="G183" s="5"/>
      <c r="H183" s="5"/>
      <c r="I183" s="5"/>
      <c r="J183" s="5"/>
    </row>
    <row r="184" spans="1:10" ht="162.75" customHeight="1">
      <c r="A184" s="18"/>
      <c r="B184" s="18" t="s">
        <v>412</v>
      </c>
      <c r="C184" s="16"/>
      <c r="D184" s="17"/>
      <c r="E184" s="16" t="s">
        <v>287</v>
      </c>
      <c r="F184" s="5"/>
      <c r="G184" s="5"/>
      <c r="H184" s="5"/>
      <c r="I184" s="5"/>
      <c r="J184" s="5"/>
    </row>
    <row r="185" spans="1:10" ht="227.25" customHeight="1">
      <c r="A185" s="11"/>
      <c r="B185" s="11" t="s">
        <v>414</v>
      </c>
      <c r="C185" s="10"/>
      <c r="D185" s="12"/>
      <c r="E185" s="10"/>
      <c r="F185" s="5"/>
      <c r="G185" s="5"/>
      <c r="H185" s="5"/>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sheetData>
  <mergeCells count="4">
    <mergeCell ref="A1:E1"/>
    <mergeCell ref="A2:E2"/>
    <mergeCell ref="B3:E3"/>
    <mergeCell ref="D4:E4"/>
  </mergeCells>
  <phoneticPr fontId="4"/>
  <dataValidations count="1">
    <dataValidation type="list" allowBlank="1" showInputMessage="1" showErrorMessage="1" sqref="D8:D185"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72CE-2709-4105-8396-9F51E12E3168}">
  <sheetPr>
    <pageSetUpPr fitToPage="1"/>
  </sheetPr>
  <dimension ref="A1:AQ83"/>
  <sheetViews>
    <sheetView view="pageBreakPreview" zoomScale="90" zoomScaleNormal="100" zoomScaleSheetLayoutView="90" workbookViewId="0">
      <selection activeCell="M4" sqref="M4"/>
    </sheetView>
  </sheetViews>
  <sheetFormatPr defaultColWidth="8.25" defaultRowHeight="14"/>
  <cols>
    <col min="1" max="1" width="2.58203125" style="36" customWidth="1"/>
    <col min="2" max="2" width="15" style="30" customWidth="1"/>
    <col min="3" max="3" width="7.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5" customHeight="1">
      <c r="A1" s="29" t="s">
        <v>452</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453</v>
      </c>
      <c r="AJ1" s="35"/>
      <c r="AK1" s="96" t="s">
        <v>454</v>
      </c>
      <c r="AL1" s="96"/>
      <c r="AM1" s="96"/>
      <c r="AN1" s="96"/>
    </row>
    <row r="2" spans="1:40" ht="18" customHeight="1">
      <c r="A2" s="33"/>
      <c r="B2" s="37"/>
      <c r="C2" s="37"/>
      <c r="D2" s="37"/>
      <c r="E2" s="37"/>
      <c r="F2" s="37"/>
      <c r="G2" s="37"/>
      <c r="H2" s="37"/>
      <c r="I2" s="37"/>
      <c r="J2" s="37"/>
      <c r="K2" s="37"/>
      <c r="L2" s="37"/>
      <c r="M2" s="97">
        <v>2025</v>
      </c>
      <c r="N2" s="97"/>
      <c r="O2" s="97"/>
      <c r="P2" s="97"/>
      <c r="Q2" s="98" t="s">
        <v>455</v>
      </c>
      <c r="R2" s="98"/>
      <c r="S2" s="97"/>
      <c r="T2" s="97"/>
      <c r="U2" s="98" t="s">
        <v>456</v>
      </c>
      <c r="V2" s="98"/>
      <c r="W2" s="37"/>
      <c r="X2" s="37"/>
      <c r="Y2" s="37"/>
      <c r="Z2" s="33"/>
      <c r="AA2" s="33"/>
      <c r="AC2" s="35"/>
      <c r="AD2" s="37"/>
      <c r="AE2" s="37"/>
      <c r="AF2" s="37"/>
      <c r="AG2" s="37"/>
      <c r="AH2" s="37"/>
      <c r="AI2" s="35" t="s">
        <v>457</v>
      </c>
      <c r="AJ2" s="35"/>
      <c r="AK2" s="99"/>
      <c r="AL2" s="99"/>
      <c r="AM2" s="99"/>
      <c r="AN2" s="99"/>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458</v>
      </c>
      <c r="AJ3" s="35"/>
      <c r="AK3" s="99" t="s">
        <v>459</v>
      </c>
      <c r="AL3" s="99"/>
      <c r="AM3" s="99"/>
      <c r="AN3" s="99"/>
    </row>
    <row r="4" spans="1:40" ht="18" customHeight="1">
      <c r="A4" s="38"/>
      <c r="B4" s="38" t="s">
        <v>460</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461</v>
      </c>
      <c r="AJ4" s="35"/>
      <c r="AK4" s="99" t="s">
        <v>462</v>
      </c>
      <c r="AL4" s="99"/>
      <c r="AM4" s="99"/>
      <c r="AN4" s="99"/>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463</v>
      </c>
      <c r="AH5" s="100"/>
      <c r="AI5" s="100"/>
      <c r="AJ5" s="100"/>
      <c r="AK5" s="39" t="s">
        <v>464</v>
      </c>
      <c r="AL5" s="41"/>
      <c r="AM5" s="39" t="s">
        <v>465</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101" t="s">
        <v>466</v>
      </c>
      <c r="B7" s="102" t="s">
        <v>467</v>
      </c>
      <c r="C7" s="103" t="s">
        <v>468</v>
      </c>
      <c r="D7" s="102" t="s">
        <v>469</v>
      </c>
      <c r="E7" s="106" t="s">
        <v>470</v>
      </c>
      <c r="F7" s="107" t="s">
        <v>471</v>
      </c>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8" t="s">
        <v>472</v>
      </c>
      <c r="AL7" s="110" t="s">
        <v>473</v>
      </c>
      <c r="AM7" s="111" t="s">
        <v>474</v>
      </c>
      <c r="AN7" s="111"/>
    </row>
    <row r="8" spans="1:40" ht="15" customHeight="1">
      <c r="A8" s="101"/>
      <c r="B8" s="102"/>
      <c r="C8" s="104"/>
      <c r="D8" s="102"/>
      <c r="E8" s="106"/>
      <c r="F8" s="102" t="s">
        <v>475</v>
      </c>
      <c r="G8" s="102"/>
      <c r="H8" s="102"/>
      <c r="I8" s="102"/>
      <c r="J8" s="102"/>
      <c r="K8" s="102"/>
      <c r="L8" s="102"/>
      <c r="M8" s="102" t="s">
        <v>476</v>
      </c>
      <c r="N8" s="102"/>
      <c r="O8" s="102"/>
      <c r="P8" s="102"/>
      <c r="Q8" s="102"/>
      <c r="R8" s="102"/>
      <c r="S8" s="102"/>
      <c r="T8" s="102" t="s">
        <v>477</v>
      </c>
      <c r="U8" s="102"/>
      <c r="V8" s="102"/>
      <c r="W8" s="102"/>
      <c r="X8" s="102"/>
      <c r="Y8" s="102"/>
      <c r="Z8" s="102"/>
      <c r="AA8" s="102" t="s">
        <v>478</v>
      </c>
      <c r="AB8" s="102"/>
      <c r="AC8" s="102"/>
      <c r="AD8" s="102"/>
      <c r="AE8" s="102"/>
      <c r="AF8" s="102"/>
      <c r="AG8" s="102"/>
      <c r="AH8" s="102" t="s">
        <v>479</v>
      </c>
      <c r="AI8" s="102"/>
      <c r="AJ8" s="102"/>
      <c r="AK8" s="108"/>
      <c r="AL8" s="110"/>
      <c r="AM8" s="111"/>
      <c r="AN8" s="111"/>
    </row>
    <row r="9" spans="1:40" ht="15" customHeight="1">
      <c r="A9" s="101"/>
      <c r="B9" s="102"/>
      <c r="C9" s="104"/>
      <c r="D9" s="102"/>
      <c r="E9" s="106"/>
      <c r="F9" s="43">
        <f>DATE($M$2,$S$2,1)</f>
        <v>45627</v>
      </c>
      <c r="G9" s="43">
        <f>DATE($M$2,$S$2,2)</f>
        <v>45628</v>
      </c>
      <c r="H9" s="43">
        <f>DATE($M$2,$S$2,3)</f>
        <v>45629</v>
      </c>
      <c r="I9" s="43">
        <f>DATE($M$2,$S$2,4)</f>
        <v>45630</v>
      </c>
      <c r="J9" s="43">
        <f>DATE($M$2,$S$2,5)</f>
        <v>45631</v>
      </c>
      <c r="K9" s="43">
        <f>DATE($M$2,$S$2,6)</f>
        <v>45632</v>
      </c>
      <c r="L9" s="43">
        <f>DATE($M$2,$S$2,7)</f>
        <v>45633</v>
      </c>
      <c r="M9" s="43">
        <f>DATE($M$2,$S$2,8)</f>
        <v>45634</v>
      </c>
      <c r="N9" s="43">
        <f>DATE($M$2,$S$2,9)</f>
        <v>45635</v>
      </c>
      <c r="O9" s="43">
        <f>DATE($M$2,$S$2,10)</f>
        <v>45636</v>
      </c>
      <c r="P9" s="43">
        <f>DATE($M$2,$S$2,11)</f>
        <v>45637</v>
      </c>
      <c r="Q9" s="43">
        <f>DATE($M$2,$S$2,12)</f>
        <v>45638</v>
      </c>
      <c r="R9" s="43">
        <f>DATE($M$2,$S$2,13)</f>
        <v>45639</v>
      </c>
      <c r="S9" s="43">
        <f>DATE($M$2,$S$2,14)</f>
        <v>45640</v>
      </c>
      <c r="T9" s="43">
        <f>DATE($M$2,$S$2,15)</f>
        <v>45641</v>
      </c>
      <c r="U9" s="43">
        <f>DATE($M$2,$S$2,16)</f>
        <v>45642</v>
      </c>
      <c r="V9" s="43">
        <f>DATE($M$2,$S$2,17)</f>
        <v>45643</v>
      </c>
      <c r="W9" s="43">
        <f>DATE($M$2,$S$2,18)</f>
        <v>45644</v>
      </c>
      <c r="X9" s="43">
        <f>DATE($M$2,$S$2,19)</f>
        <v>45645</v>
      </c>
      <c r="Y9" s="43">
        <f>DATE($M$2,$S$2,20)</f>
        <v>45646</v>
      </c>
      <c r="Z9" s="43">
        <f>DATE($M$2,$S$2,21)</f>
        <v>45647</v>
      </c>
      <c r="AA9" s="43">
        <f>DATE($M$2,$S$2,22)</f>
        <v>45648</v>
      </c>
      <c r="AB9" s="43">
        <f>DATE($M$2,$S$2,23)</f>
        <v>45649</v>
      </c>
      <c r="AC9" s="43">
        <f>DATE($M$2,$S$2,24)</f>
        <v>45650</v>
      </c>
      <c r="AD9" s="43">
        <f>DATE($M$2,$S$2,25)</f>
        <v>45651</v>
      </c>
      <c r="AE9" s="43">
        <f>DATE($M$2,$S$2,26)</f>
        <v>45652</v>
      </c>
      <c r="AF9" s="43">
        <f>DATE($M$2,$S$2,27)</f>
        <v>45653</v>
      </c>
      <c r="AG9" s="43">
        <f>DATE($M$2,$S$2,28)</f>
        <v>45654</v>
      </c>
      <c r="AH9" s="43">
        <f>IF(DAY(EOMONTH(F9,0))&lt;29,"",DATE($M$2,$S$2,29))</f>
        <v>45655</v>
      </c>
      <c r="AI9" s="43">
        <f>IF(DAY(EOMONTH(F9,0))&lt;30,"",DATE($M$2,$S$2,30))</f>
        <v>45656</v>
      </c>
      <c r="AJ9" s="43">
        <f>IF(DAY(EOMONTH(F9,0))&lt;31,"",DATE($M$2,$S$2,31))</f>
        <v>45657</v>
      </c>
      <c r="AK9" s="108"/>
      <c r="AL9" s="110"/>
      <c r="AM9" s="111"/>
      <c r="AN9" s="111"/>
    </row>
    <row r="10" spans="1:40" ht="15" customHeight="1">
      <c r="A10" s="101"/>
      <c r="B10" s="102"/>
      <c r="C10" s="105"/>
      <c r="D10" s="102"/>
      <c r="E10" s="106"/>
      <c r="F10" s="44">
        <f>DATE($M$2,$S$2,1)</f>
        <v>45627</v>
      </c>
      <c r="G10" s="44">
        <f>DATE($M$2,$S$2,2)</f>
        <v>45628</v>
      </c>
      <c r="H10" s="44">
        <f>DATE($M$2,$S$2,3)</f>
        <v>45629</v>
      </c>
      <c r="I10" s="44">
        <f>DATE($M$2,$S$2,4)</f>
        <v>45630</v>
      </c>
      <c r="J10" s="44">
        <f>DATE($M$2,$S$2,5)</f>
        <v>45631</v>
      </c>
      <c r="K10" s="44">
        <f>DATE($M$2,$S$2,6)</f>
        <v>45632</v>
      </c>
      <c r="L10" s="44">
        <f>DATE($M$2,$S$2,7)</f>
        <v>45633</v>
      </c>
      <c r="M10" s="44">
        <f>DATE($M$2,$S$2,8)</f>
        <v>45634</v>
      </c>
      <c r="N10" s="44">
        <f>DATE($M$2,$S$2,9)</f>
        <v>45635</v>
      </c>
      <c r="O10" s="44">
        <f>DATE($M$2,$S$2,10)</f>
        <v>45636</v>
      </c>
      <c r="P10" s="44">
        <f>DATE($M$2,$S$2,11)</f>
        <v>45637</v>
      </c>
      <c r="Q10" s="44">
        <f>DATE($M$2,$S$2,12)</f>
        <v>45638</v>
      </c>
      <c r="R10" s="44">
        <f>DATE($M$2,$S$2,13)</f>
        <v>45639</v>
      </c>
      <c r="S10" s="44">
        <f>DATE($M$2,$S$2,14)</f>
        <v>45640</v>
      </c>
      <c r="T10" s="44">
        <f>DATE($M$2,$S$2,15)</f>
        <v>45641</v>
      </c>
      <c r="U10" s="44">
        <f>DATE($M$2,$S$2,16)</f>
        <v>45642</v>
      </c>
      <c r="V10" s="44">
        <f>DATE($M$2,$S$2,17)</f>
        <v>45643</v>
      </c>
      <c r="W10" s="44">
        <f>DATE($M$2,$S$2,18)</f>
        <v>45644</v>
      </c>
      <c r="X10" s="44">
        <f>DATE($M$2,$S$2,19)</f>
        <v>45645</v>
      </c>
      <c r="Y10" s="44">
        <f>DATE($M$2,$S$2,20)</f>
        <v>45646</v>
      </c>
      <c r="Z10" s="44">
        <f>DATE($M$2,$S$2,21)</f>
        <v>45647</v>
      </c>
      <c r="AA10" s="44">
        <f>DATE($M$2,$S$2,22)</f>
        <v>45648</v>
      </c>
      <c r="AB10" s="44">
        <f>DATE($M$2,$S$2,23)</f>
        <v>45649</v>
      </c>
      <c r="AC10" s="44">
        <f>DATE($M$2,$S$2,24)</f>
        <v>45650</v>
      </c>
      <c r="AD10" s="44">
        <f>DATE($M$2,$S$2,25)</f>
        <v>45651</v>
      </c>
      <c r="AE10" s="44">
        <f>DATE($M$2,$S$2,26)</f>
        <v>45652</v>
      </c>
      <c r="AF10" s="44">
        <f>DATE($M$2,$S$2,27)</f>
        <v>45653</v>
      </c>
      <c r="AG10" s="44">
        <f>DATE($M$2,$S$2,28)</f>
        <v>45654</v>
      </c>
      <c r="AH10" s="44">
        <f>IF(DAY(EOMONTH(F10,0))&lt;29,"",DATE($M$2,$S$2,29))</f>
        <v>45655</v>
      </c>
      <c r="AI10" s="44">
        <f>IF(DAY(EOMONTH(F10,0))&lt;30,"",DATE($M$2,$S$2,30))</f>
        <v>45656</v>
      </c>
      <c r="AJ10" s="44">
        <f>IF(DAY(EOMONTH(F10,0))&lt;31,"",DATE($M$2,$S$2,31))</f>
        <v>45657</v>
      </c>
      <c r="AK10" s="108"/>
      <c r="AL10" s="110"/>
      <c r="AM10" s="111"/>
      <c r="AN10" s="111"/>
    </row>
    <row r="11" spans="1:40" ht="18" customHeight="1">
      <c r="A11" s="45">
        <v>1</v>
      </c>
      <c r="B11" s="46" t="s">
        <v>480</v>
      </c>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c r="AL11" s="52"/>
      <c r="AM11" s="109"/>
      <c r="AN11" s="109"/>
    </row>
    <row r="12" spans="1:40" ht="18" customHeight="1">
      <c r="A12" s="45">
        <v>2</v>
      </c>
      <c r="B12" s="53"/>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4">
        <f>+SUM(F12:AJ12)</f>
        <v>0</v>
      </c>
      <c r="AL12" s="55">
        <f t="shared" ref="AL12:AL30" si="0">IF($AK$3="４週",AK12/4,AK12/(DAY(EOMONTH($F$9,0))/7))</f>
        <v>0</v>
      </c>
      <c r="AM12" s="109"/>
      <c r="AN12" s="109"/>
    </row>
    <row r="13" spans="1:40" ht="18" customHeight="1">
      <c r="A13" s="45">
        <v>3</v>
      </c>
      <c r="B13" s="53"/>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4">
        <f>+SUM(F13:AJ13)</f>
        <v>0</v>
      </c>
      <c r="AL13" s="55">
        <f t="shared" si="0"/>
        <v>0</v>
      </c>
      <c r="AM13" s="109"/>
      <c r="AN13" s="109"/>
    </row>
    <row r="14" spans="1:40" ht="18" customHeight="1">
      <c r="A14" s="45">
        <v>4</v>
      </c>
      <c r="B14" s="53"/>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4">
        <f t="shared" ref="AK14:AK30" si="1">+SUM(F14:AJ14)</f>
        <v>0</v>
      </c>
      <c r="AL14" s="55">
        <f t="shared" si="0"/>
        <v>0</v>
      </c>
      <c r="AM14" s="109"/>
      <c r="AN14" s="109"/>
    </row>
    <row r="15" spans="1:40" ht="18" customHeight="1">
      <c r="A15" s="45">
        <v>5</v>
      </c>
      <c r="B15" s="53"/>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4">
        <f t="shared" si="1"/>
        <v>0</v>
      </c>
      <c r="AL15" s="55">
        <f t="shared" si="0"/>
        <v>0</v>
      </c>
      <c r="AM15" s="109"/>
      <c r="AN15" s="109"/>
    </row>
    <row r="16" spans="1:40" ht="18" customHeight="1">
      <c r="A16" s="45">
        <v>6</v>
      </c>
      <c r="B16" s="53"/>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4">
        <f t="shared" si="1"/>
        <v>0</v>
      </c>
      <c r="AL16" s="55">
        <f t="shared" si="0"/>
        <v>0</v>
      </c>
      <c r="AM16" s="109"/>
      <c r="AN16" s="109"/>
    </row>
    <row r="17" spans="1:40" ht="18" customHeight="1">
      <c r="A17" s="45">
        <v>7</v>
      </c>
      <c r="B17" s="53"/>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4">
        <f t="shared" si="1"/>
        <v>0</v>
      </c>
      <c r="AL17" s="55">
        <f t="shared" si="0"/>
        <v>0</v>
      </c>
      <c r="AM17" s="109"/>
      <c r="AN17" s="109"/>
    </row>
    <row r="18" spans="1:40" ht="18" customHeight="1">
      <c r="A18" s="45">
        <v>8</v>
      </c>
      <c r="B18" s="53"/>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4">
        <f t="shared" si="1"/>
        <v>0</v>
      </c>
      <c r="AL18" s="55">
        <f t="shared" si="0"/>
        <v>0</v>
      </c>
      <c r="AM18" s="109"/>
      <c r="AN18" s="109"/>
    </row>
    <row r="19" spans="1:40" ht="18" customHeight="1">
      <c r="A19" s="45">
        <v>9</v>
      </c>
      <c r="B19" s="53"/>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4">
        <f t="shared" si="1"/>
        <v>0</v>
      </c>
      <c r="AL19" s="55">
        <f t="shared" si="0"/>
        <v>0</v>
      </c>
      <c r="AM19" s="109"/>
      <c r="AN19" s="109"/>
    </row>
    <row r="20" spans="1:40" ht="18" customHeight="1">
      <c r="A20" s="45">
        <v>10</v>
      </c>
      <c r="B20" s="53"/>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4">
        <f t="shared" si="1"/>
        <v>0</v>
      </c>
      <c r="AL20" s="55">
        <f t="shared" si="0"/>
        <v>0</v>
      </c>
      <c r="AM20" s="109"/>
      <c r="AN20" s="109"/>
    </row>
    <row r="21" spans="1:40" ht="18" customHeight="1">
      <c r="A21" s="45">
        <v>11</v>
      </c>
      <c r="B21" s="53"/>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4">
        <f t="shared" si="1"/>
        <v>0</v>
      </c>
      <c r="AL21" s="55">
        <f t="shared" si="0"/>
        <v>0</v>
      </c>
      <c r="AM21" s="109"/>
      <c r="AN21" s="109"/>
    </row>
    <row r="22" spans="1:40" ht="18" customHeight="1">
      <c r="A22" s="45">
        <v>12</v>
      </c>
      <c r="B22" s="53"/>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4">
        <f t="shared" si="1"/>
        <v>0</v>
      </c>
      <c r="AL22" s="55">
        <f t="shared" si="0"/>
        <v>0</v>
      </c>
      <c r="AM22" s="109"/>
      <c r="AN22" s="109"/>
    </row>
    <row r="23" spans="1:40" ht="18" customHeight="1">
      <c r="A23" s="45">
        <v>13</v>
      </c>
      <c r="B23" s="53"/>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4">
        <f t="shared" si="1"/>
        <v>0</v>
      </c>
      <c r="AL23" s="55">
        <f t="shared" si="0"/>
        <v>0</v>
      </c>
      <c r="AM23" s="109"/>
      <c r="AN23" s="109"/>
    </row>
    <row r="24" spans="1:40" ht="18" customHeight="1">
      <c r="A24" s="45">
        <v>14</v>
      </c>
      <c r="B24" s="53"/>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4">
        <f t="shared" si="1"/>
        <v>0</v>
      </c>
      <c r="AL24" s="55">
        <f t="shared" si="0"/>
        <v>0</v>
      </c>
      <c r="AM24" s="109"/>
      <c r="AN24" s="109"/>
    </row>
    <row r="25" spans="1:40" ht="18" customHeight="1">
      <c r="A25" s="45">
        <v>15</v>
      </c>
      <c r="B25" s="53"/>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4">
        <f t="shared" si="1"/>
        <v>0</v>
      </c>
      <c r="AL25" s="55">
        <f t="shared" si="0"/>
        <v>0</v>
      </c>
      <c r="AM25" s="109"/>
      <c r="AN25" s="109"/>
    </row>
    <row r="26" spans="1:40" ht="18" customHeight="1">
      <c r="A26" s="45">
        <v>16</v>
      </c>
      <c r="B26" s="53"/>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4">
        <f t="shared" si="1"/>
        <v>0</v>
      </c>
      <c r="AL26" s="55">
        <f t="shared" si="0"/>
        <v>0</v>
      </c>
      <c r="AM26" s="109"/>
      <c r="AN26" s="109"/>
    </row>
    <row r="27" spans="1:40" ht="18" customHeight="1">
      <c r="A27" s="45">
        <v>17</v>
      </c>
      <c r="B27" s="53"/>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4">
        <f t="shared" si="1"/>
        <v>0</v>
      </c>
      <c r="AL27" s="55">
        <f t="shared" si="0"/>
        <v>0</v>
      </c>
      <c r="AM27" s="109"/>
      <c r="AN27" s="109"/>
    </row>
    <row r="28" spans="1:40" ht="18" customHeight="1">
      <c r="A28" s="45">
        <v>18</v>
      </c>
      <c r="B28" s="53"/>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4">
        <f t="shared" si="1"/>
        <v>0</v>
      </c>
      <c r="AL28" s="55">
        <f t="shared" si="0"/>
        <v>0</v>
      </c>
      <c r="AM28" s="109"/>
      <c r="AN28" s="109"/>
    </row>
    <row r="29" spans="1:40" ht="18" customHeight="1">
      <c r="A29" s="45">
        <v>19</v>
      </c>
      <c r="B29" s="53"/>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4">
        <f t="shared" si="1"/>
        <v>0</v>
      </c>
      <c r="AL29" s="55">
        <f t="shared" si="0"/>
        <v>0</v>
      </c>
      <c r="AM29" s="109"/>
      <c r="AN29" s="109"/>
    </row>
    <row r="30" spans="1:40" ht="18" customHeight="1">
      <c r="A30" s="45">
        <v>20</v>
      </c>
      <c r="B30" s="53"/>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4">
        <f t="shared" si="1"/>
        <v>0</v>
      </c>
      <c r="AL30" s="55">
        <f t="shared" si="0"/>
        <v>0</v>
      </c>
      <c r="AM30" s="109"/>
      <c r="AN30" s="109"/>
    </row>
    <row r="31" spans="1:40" ht="18" customHeight="1">
      <c r="A31" s="106" t="s">
        <v>481</v>
      </c>
      <c r="B31" s="115"/>
      <c r="C31" s="115"/>
      <c r="D31" s="115"/>
      <c r="E31" s="115"/>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+SUM(F31:AJ31)</f>
        <v>0</v>
      </c>
      <c r="AL31" s="55">
        <f>IF($AK$3="４週",AK31/4,AK31/(DAY(EOMONTH($F$9,0))/7))</f>
        <v>0</v>
      </c>
      <c r="AM31" s="101"/>
      <c r="AN31" s="101"/>
    </row>
    <row r="32" spans="1:40" ht="18" customHeight="1">
      <c r="A32" s="115" t="s">
        <v>482</v>
      </c>
      <c r="B32" s="115"/>
      <c r="C32" s="115"/>
      <c r="D32" s="115"/>
      <c r="E32" s="11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1"/>
      <c r="AM32" s="101"/>
      <c r="AN32" s="101"/>
    </row>
    <row r="33" spans="1:40" ht="15" customHeight="1">
      <c r="A33" s="42"/>
      <c r="B33" s="42"/>
      <c r="C33" s="42"/>
      <c r="D33" s="42"/>
      <c r="E33" s="42"/>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42"/>
      <c r="AL33" s="42"/>
      <c r="AM33" s="33"/>
    </row>
    <row r="34" spans="1:40" ht="5.15" customHeight="1">
      <c r="A34" s="59"/>
      <c r="B34" s="59"/>
      <c r="C34" s="59"/>
      <c r="D34" s="60"/>
      <c r="E34" s="60"/>
      <c r="F34" s="60"/>
      <c r="G34" s="60"/>
      <c r="H34" s="60"/>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61"/>
      <c r="AK34" s="58"/>
      <c r="AL34" s="42"/>
      <c r="AM34" s="42"/>
      <c r="AN34" s="33"/>
    </row>
    <row r="35" spans="1:40" ht="5.15" customHeight="1">
      <c r="A35" s="59"/>
      <c r="B35" s="59"/>
      <c r="C35" s="59"/>
      <c r="D35" s="60"/>
      <c r="E35" s="60"/>
      <c r="F35" s="60"/>
      <c r="G35" s="60"/>
      <c r="H35" s="60"/>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61"/>
      <c r="AK35" s="58"/>
      <c r="AL35" s="42"/>
      <c r="AM35" s="42"/>
      <c r="AN35" s="33"/>
    </row>
    <row r="36" spans="1:40" ht="5.15" customHeight="1">
      <c r="A36" s="59"/>
      <c r="B36" s="59"/>
      <c r="C36" s="59"/>
      <c r="D36" s="60"/>
      <c r="E36" s="60"/>
      <c r="F36" s="60"/>
      <c r="G36" s="60"/>
      <c r="H36" s="60"/>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61"/>
      <c r="AK36" s="58"/>
      <c r="AL36" s="42"/>
      <c r="AM36" s="42"/>
      <c r="AN36" s="33"/>
    </row>
    <row r="37" spans="1:40" ht="18" customHeight="1">
      <c r="A37" s="32" t="s">
        <v>483</v>
      </c>
      <c r="B37" s="58"/>
      <c r="D37" s="58"/>
      <c r="E37" s="58"/>
      <c r="F37" s="58"/>
      <c r="G37" s="58"/>
      <c r="H37" s="58"/>
      <c r="I37" s="58"/>
      <c r="J37" s="58"/>
      <c r="K37" s="58"/>
    </row>
    <row r="38" spans="1:40" ht="18" customHeight="1">
      <c r="A38" s="62" t="s">
        <v>484</v>
      </c>
      <c r="B38" s="62"/>
      <c r="M38" s="32" t="s">
        <v>485</v>
      </c>
      <c r="N38" s="58"/>
      <c r="P38" s="58"/>
      <c r="Q38" s="58"/>
      <c r="R38" s="58"/>
      <c r="S38" s="58"/>
      <c r="T38" s="58"/>
      <c r="U38" s="63" t="str">
        <f>IF(COUNTIF(M40:M43,"○")&gt;1,"いずれか１つを選択してください。","")</f>
        <v/>
      </c>
      <c r="V38" s="58"/>
      <c r="W38" s="58"/>
      <c r="X38" s="58"/>
      <c r="Y38" s="58"/>
      <c r="Z38" s="58"/>
      <c r="AA38" s="58"/>
      <c r="AB38" s="58"/>
      <c r="AC38" s="58"/>
      <c r="AD38" s="58"/>
      <c r="AE38" s="58"/>
      <c r="AF38" s="58"/>
      <c r="AG38" s="58"/>
      <c r="AH38" s="58"/>
      <c r="AI38" s="58"/>
      <c r="AJ38" s="58"/>
      <c r="AK38" s="61"/>
      <c r="AL38" s="58"/>
      <c r="AM38" s="42"/>
      <c r="AN38" s="42"/>
    </row>
    <row r="39" spans="1:40" ht="18.75" customHeight="1">
      <c r="A39" s="118"/>
      <c r="B39" s="118"/>
      <c r="C39" s="118"/>
      <c r="D39" s="64">
        <f>IF(S2=1,10,IF(S2=2,11,IF(S2=3,12,S2-3)))</f>
        <v>-3</v>
      </c>
      <c r="E39" s="64">
        <f>IF(S2=1,11,IF(S2=2,12,S2-2))</f>
        <v>-2</v>
      </c>
      <c r="F39" s="119">
        <f>IF(S2=1,12,S2-1)</f>
        <v>-1</v>
      </c>
      <c r="G39" s="119"/>
      <c r="H39" s="119"/>
      <c r="I39" s="102" t="s">
        <v>486</v>
      </c>
      <c r="J39" s="102"/>
      <c r="K39" s="102"/>
      <c r="M39" s="106" t="s">
        <v>487</v>
      </c>
      <c r="N39" s="115"/>
      <c r="O39" s="115"/>
      <c r="P39" s="115"/>
      <c r="Q39" s="115"/>
      <c r="R39" s="115"/>
      <c r="S39" s="115"/>
      <c r="T39" s="115"/>
      <c r="U39" s="115"/>
      <c r="V39" s="115"/>
      <c r="W39" s="115"/>
      <c r="X39" s="115"/>
      <c r="Y39" s="115"/>
      <c r="Z39" s="115"/>
      <c r="AA39" s="115"/>
      <c r="AB39" s="115"/>
      <c r="AC39" s="115"/>
      <c r="AD39" s="115"/>
      <c r="AE39" s="115"/>
      <c r="AF39" s="115"/>
      <c r="AG39" s="115"/>
      <c r="AH39" s="120" t="s">
        <v>488</v>
      </c>
      <c r="AI39" s="121"/>
      <c r="AJ39" s="121"/>
      <c r="AK39" s="121"/>
      <c r="AL39" s="122"/>
      <c r="AM39" s="110" t="s">
        <v>489</v>
      </c>
      <c r="AN39" s="110"/>
    </row>
    <row r="40" spans="1:40" ht="18" customHeight="1">
      <c r="A40" s="110" t="s">
        <v>490</v>
      </c>
      <c r="B40" s="110"/>
      <c r="C40" s="110"/>
      <c r="D40" s="65"/>
      <c r="E40" s="65"/>
      <c r="F40" s="127"/>
      <c r="G40" s="127"/>
      <c r="H40" s="127"/>
      <c r="I40" s="106">
        <f>SUM(D40:F40)</f>
        <v>0</v>
      </c>
      <c r="J40" s="115"/>
      <c r="K40" s="117"/>
      <c r="M40" s="128" t="s">
        <v>491</v>
      </c>
      <c r="N40" s="103" t="s">
        <v>492</v>
      </c>
      <c r="O40" s="131"/>
      <c r="P40" s="132"/>
      <c r="Q40" s="137" t="s">
        <v>493</v>
      </c>
      <c r="R40" s="138"/>
      <c r="S40" s="138"/>
      <c r="T40" s="138"/>
      <c r="U40" s="138"/>
      <c r="V40" s="138"/>
      <c r="W40" s="138"/>
      <c r="X40" s="138"/>
      <c r="Y40" s="138"/>
      <c r="Z40" s="138"/>
      <c r="AA40" s="138"/>
      <c r="AB40" s="138"/>
      <c r="AC40" s="138"/>
      <c r="AD40" s="138"/>
      <c r="AE40" s="138"/>
      <c r="AF40" s="138"/>
      <c r="AG40" s="139"/>
      <c r="AH40" s="116">
        <f>SUM(F32:AJ32)</f>
        <v>0</v>
      </c>
      <c r="AI40" s="108"/>
      <c r="AJ40" s="66" t="s">
        <v>494</v>
      </c>
      <c r="AK40" s="116">
        <f>ROUNDUP(AH40/450,0)</f>
        <v>0</v>
      </c>
      <c r="AL40" s="108"/>
      <c r="AM40" s="102">
        <f>MIN(AH40:AK42)</f>
        <v>0</v>
      </c>
      <c r="AN40" s="102"/>
    </row>
    <row r="41" spans="1:40" ht="18" customHeight="1">
      <c r="A41" s="110" t="s">
        <v>495</v>
      </c>
      <c r="B41" s="110"/>
      <c r="C41" s="110"/>
      <c r="D41" s="65"/>
      <c r="E41" s="65"/>
      <c r="F41" s="127"/>
      <c r="G41" s="127"/>
      <c r="H41" s="127"/>
      <c r="I41" s="106">
        <f>SUM(D41:H41)*0.1</f>
        <v>0</v>
      </c>
      <c r="J41" s="115"/>
      <c r="K41" s="117"/>
      <c r="M41" s="129"/>
      <c r="N41" s="104"/>
      <c r="O41" s="133"/>
      <c r="P41" s="134"/>
      <c r="Q41" s="112" t="s">
        <v>496</v>
      </c>
      <c r="R41" s="113"/>
      <c r="S41" s="113"/>
      <c r="T41" s="113"/>
      <c r="U41" s="113"/>
      <c r="V41" s="113"/>
      <c r="W41" s="113"/>
      <c r="X41" s="113"/>
      <c r="Y41" s="113"/>
      <c r="Z41" s="113"/>
      <c r="AA41" s="113"/>
      <c r="AB41" s="113"/>
      <c r="AC41" s="113"/>
      <c r="AD41" s="113"/>
      <c r="AE41" s="113"/>
      <c r="AF41" s="113"/>
      <c r="AG41" s="114"/>
      <c r="AH41" s="106">
        <f>COUNTA(B12:B30)</f>
        <v>0</v>
      </c>
      <c r="AI41" s="115"/>
      <c r="AJ41" s="67" t="s">
        <v>497</v>
      </c>
      <c r="AK41" s="116">
        <f>ROUNDUP(AH41/10,0)</f>
        <v>0</v>
      </c>
      <c r="AL41" s="108"/>
      <c r="AM41" s="102"/>
      <c r="AN41" s="102"/>
    </row>
    <row r="42" spans="1:40" ht="18" customHeight="1">
      <c r="A42" s="102" t="s">
        <v>486</v>
      </c>
      <c r="B42" s="102"/>
      <c r="C42" s="102"/>
      <c r="D42" s="68">
        <f>D40+D41*0.1</f>
        <v>0</v>
      </c>
      <c r="E42" s="68">
        <f>E40+E41*0.1</f>
        <v>0</v>
      </c>
      <c r="F42" s="106">
        <f t="shared" ref="F42" si="3">F40+F41*0.1</f>
        <v>0</v>
      </c>
      <c r="G42" s="115"/>
      <c r="H42" s="117"/>
      <c r="I42" s="106">
        <f>SUM(D42:H42)</f>
        <v>0</v>
      </c>
      <c r="J42" s="115"/>
      <c r="K42" s="117"/>
      <c r="M42" s="130"/>
      <c r="N42" s="105"/>
      <c r="O42" s="135"/>
      <c r="P42" s="136"/>
      <c r="Q42" s="112" t="s">
        <v>498</v>
      </c>
      <c r="R42" s="113"/>
      <c r="S42" s="113"/>
      <c r="T42" s="113"/>
      <c r="U42" s="113"/>
      <c r="V42" s="113"/>
      <c r="W42" s="113"/>
      <c r="X42" s="113"/>
      <c r="Y42" s="113"/>
      <c r="Z42" s="113"/>
      <c r="AA42" s="113"/>
      <c r="AB42" s="113"/>
      <c r="AC42" s="113"/>
      <c r="AD42" s="113"/>
      <c r="AE42" s="113"/>
      <c r="AF42" s="113"/>
      <c r="AG42" s="114"/>
      <c r="AH42" s="116">
        <f>ROUNDDOWN(I44,1)</f>
        <v>0</v>
      </c>
      <c r="AI42" s="108"/>
      <c r="AJ42" s="69" t="s">
        <v>497</v>
      </c>
      <c r="AK42" s="116">
        <f>ROUNDUP(IF(X44="",AH42/40,IF(X44="○",AH42/50)),0)</f>
        <v>0</v>
      </c>
      <c r="AL42" s="108"/>
      <c r="AM42" s="102"/>
      <c r="AN42" s="102"/>
    </row>
    <row r="43" spans="1:40" ht="18" customHeight="1">
      <c r="A43" s="33" t="s">
        <v>499</v>
      </c>
      <c r="B43" s="36"/>
      <c r="H43" s="58" t="s">
        <v>500</v>
      </c>
      <c r="M43" s="65"/>
      <c r="N43" s="112" t="s">
        <v>501</v>
      </c>
      <c r="O43" s="113"/>
      <c r="P43" s="113"/>
      <c r="Q43" s="113"/>
      <c r="R43" s="113"/>
      <c r="S43" s="113"/>
      <c r="T43" s="113"/>
      <c r="U43" s="113"/>
      <c r="V43" s="113"/>
      <c r="W43" s="113"/>
      <c r="X43" s="113"/>
      <c r="Y43" s="113"/>
      <c r="Z43" s="113"/>
      <c r="AA43" s="113"/>
      <c r="AB43" s="113"/>
      <c r="AC43" s="113"/>
      <c r="AD43" s="113"/>
      <c r="AE43" s="113"/>
      <c r="AF43" s="113"/>
      <c r="AG43" s="114"/>
      <c r="AH43" s="145"/>
      <c r="AI43" s="145"/>
      <c r="AJ43" s="145"/>
      <c r="AK43" s="145"/>
      <c r="AL43" s="145"/>
      <c r="AM43" s="106" cm="1">
        <f t="array" ref="AM43">ROUNDUP(_xlfn.IFS(AM40&lt;2,1,AND(AM40&lt;=2,AM40&lt;6),AM40-1,AM40&gt;=6,AM40/2*3),1)</f>
        <v>1</v>
      </c>
      <c r="AN43" s="117"/>
    </row>
    <row r="44" spans="1:40" ht="18" customHeight="1">
      <c r="B44" s="33"/>
      <c r="I44" s="102">
        <f>I42/3</f>
        <v>0</v>
      </c>
      <c r="J44" s="102"/>
      <c r="K44" s="102"/>
      <c r="M44" s="70" t="s">
        <v>502</v>
      </c>
      <c r="N44" s="71"/>
      <c r="O44" s="72"/>
      <c r="P44" s="72"/>
      <c r="Q44" s="72"/>
      <c r="R44" s="72"/>
      <c r="S44" s="72"/>
      <c r="T44" s="72"/>
      <c r="U44" s="72"/>
      <c r="V44" s="72"/>
      <c r="W44" s="72"/>
      <c r="X44" s="123"/>
      <c r="Y44" s="124"/>
      <c r="Z44" s="72"/>
      <c r="AA44" s="72"/>
      <c r="AB44" s="72"/>
      <c r="AC44" s="72"/>
      <c r="AD44" s="72"/>
      <c r="AE44" s="72"/>
      <c r="AF44" s="72"/>
      <c r="AG44" s="72"/>
      <c r="AH44" s="72"/>
      <c r="AI44" s="72"/>
      <c r="AJ44" s="72"/>
      <c r="AK44" s="72"/>
      <c r="AL44" s="72"/>
      <c r="AM44" s="72"/>
      <c r="AN44" s="72"/>
    </row>
    <row r="45" spans="1:40" ht="14.25" customHeight="1">
      <c r="B45" s="33"/>
      <c r="I45" s="42"/>
      <c r="J45" s="42"/>
      <c r="K45" s="42"/>
      <c r="M45" s="58" t="s">
        <v>503</v>
      </c>
      <c r="N45" s="63"/>
      <c r="O45" s="73"/>
      <c r="P45" s="73"/>
      <c r="Q45" s="73"/>
      <c r="R45" s="73"/>
      <c r="S45" s="73"/>
      <c r="T45" s="73"/>
      <c r="U45" s="73"/>
      <c r="V45" s="73"/>
      <c r="W45" s="73"/>
      <c r="X45" s="74"/>
      <c r="Y45" s="74"/>
      <c r="Z45" s="73"/>
      <c r="AA45" s="73"/>
      <c r="AB45" s="73"/>
      <c r="AC45" s="73"/>
      <c r="AD45" s="73"/>
      <c r="AE45" s="73"/>
      <c r="AF45" s="73"/>
      <c r="AG45" s="73"/>
      <c r="AH45" s="73"/>
      <c r="AI45" s="73"/>
      <c r="AJ45" s="73"/>
      <c r="AK45" s="73"/>
      <c r="AL45" s="73"/>
      <c r="AM45" s="73"/>
      <c r="AN45" s="73"/>
    </row>
    <row r="46" spans="1:40" ht="13.5" customHeight="1">
      <c r="B46" s="33"/>
      <c r="I46" s="42"/>
      <c r="J46" s="42"/>
      <c r="K46" s="42"/>
      <c r="M46" s="58" t="s">
        <v>504</v>
      </c>
      <c r="N46" s="63"/>
      <c r="O46" s="73"/>
      <c r="P46" s="73"/>
      <c r="Q46" s="73"/>
      <c r="R46" s="73"/>
      <c r="S46" s="73"/>
      <c r="T46" s="73"/>
      <c r="U46" s="73"/>
      <c r="V46" s="73"/>
      <c r="W46" s="73"/>
      <c r="X46" s="74"/>
      <c r="Y46" s="74"/>
      <c r="Z46" s="73"/>
      <c r="AA46" s="73"/>
      <c r="AB46" s="73"/>
      <c r="AC46" s="73"/>
      <c r="AD46" s="73"/>
      <c r="AE46" s="73"/>
      <c r="AF46" s="73"/>
      <c r="AG46" s="73"/>
      <c r="AH46" s="73"/>
      <c r="AI46" s="73"/>
      <c r="AJ46" s="73"/>
      <c r="AK46" s="73"/>
      <c r="AL46" s="73"/>
      <c r="AM46" s="73"/>
      <c r="AN46" s="73"/>
    </row>
    <row r="47" spans="1:40" ht="10.5" customHeight="1">
      <c r="A47" s="59"/>
      <c r="B47" s="59"/>
      <c r="C47" s="59"/>
      <c r="D47" s="59"/>
      <c r="E47" s="59"/>
      <c r="F47" s="59"/>
      <c r="G47" s="59"/>
      <c r="H47" s="59"/>
      <c r="I47" s="59"/>
      <c r="J47" s="58"/>
      <c r="K47" s="58"/>
      <c r="L47" s="58"/>
      <c r="M47" s="125" t="s">
        <v>505</v>
      </c>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row>
    <row r="48" spans="1:40" ht="4.5" customHeight="1">
      <c r="A48" s="59"/>
      <c r="B48" s="59"/>
      <c r="C48" s="59"/>
      <c r="D48" s="59"/>
      <c r="E48" s="59"/>
      <c r="F48" s="59"/>
      <c r="G48" s="59"/>
      <c r="H48" s="59"/>
      <c r="I48" s="59"/>
      <c r="J48" s="58"/>
      <c r="K48" s="58"/>
      <c r="L48" s="58"/>
      <c r="M48" s="61"/>
      <c r="N48" s="58"/>
      <c r="W48" s="42"/>
      <c r="X48" s="58"/>
      <c r="Y48" s="58"/>
      <c r="Z48" s="58"/>
      <c r="AA48" s="58"/>
      <c r="AB48" s="58"/>
      <c r="AC48" s="58"/>
      <c r="AD48" s="58"/>
      <c r="AE48" s="58"/>
      <c r="AF48" s="58"/>
      <c r="AG48" s="58"/>
      <c r="AH48" s="58"/>
      <c r="AI48" s="58"/>
      <c r="AJ48" s="61"/>
      <c r="AK48" s="58"/>
      <c r="AL48" s="42"/>
      <c r="AM48" s="42"/>
      <c r="AN48" s="33"/>
    </row>
    <row r="49" spans="1:43" ht="21" customHeight="1">
      <c r="A49" s="32" t="s">
        <v>506</v>
      </c>
      <c r="B49" s="36"/>
      <c r="C49" s="37"/>
      <c r="D49" s="37"/>
      <c r="E49" s="37"/>
      <c r="F49" s="37"/>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7"/>
      <c r="AM49" s="37"/>
      <c r="AN49" s="33"/>
    </row>
    <row r="50" spans="1:43" ht="15" customHeight="1">
      <c r="A50" s="33"/>
      <c r="B50" s="42"/>
      <c r="C50" s="141" t="s">
        <v>545</v>
      </c>
      <c r="D50" s="142"/>
      <c r="E50" s="143" t="s">
        <v>546</v>
      </c>
      <c r="F50" s="143"/>
      <c r="G50" s="143"/>
      <c r="H50" s="143"/>
      <c r="I50" s="141" t="s">
        <v>547</v>
      </c>
      <c r="J50" s="142"/>
      <c r="K50" s="142"/>
      <c r="L50" s="142"/>
      <c r="M50" s="142"/>
      <c r="N50" s="144"/>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33"/>
      <c r="AO50" s="36" t="s">
        <v>545</v>
      </c>
      <c r="AP50" s="36" t="s">
        <v>546</v>
      </c>
      <c r="AQ50" s="36" t="s">
        <v>547</v>
      </c>
    </row>
    <row r="51" spans="1:43" ht="18" customHeight="1">
      <c r="A51" s="33"/>
      <c r="B51" s="42"/>
      <c r="C51" s="75" t="s">
        <v>507</v>
      </c>
      <c r="D51" s="75" t="s">
        <v>508</v>
      </c>
      <c r="E51" s="76" t="s">
        <v>507</v>
      </c>
      <c r="F51" s="150" t="s">
        <v>508</v>
      </c>
      <c r="G51" s="150"/>
      <c r="H51" s="150"/>
      <c r="I51" s="147" t="s">
        <v>507</v>
      </c>
      <c r="J51" s="148"/>
      <c r="K51" s="149"/>
      <c r="L51" s="147" t="s">
        <v>508</v>
      </c>
      <c r="M51" s="148"/>
      <c r="N51" s="149"/>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77"/>
      <c r="AM51" s="77"/>
      <c r="AN51" s="33"/>
    </row>
    <row r="52" spans="1:43" ht="18" customHeight="1">
      <c r="A52" s="33"/>
      <c r="B52" s="68" t="s">
        <v>509</v>
      </c>
      <c r="C52" s="76">
        <f>COUNTIFS($B$11:$B$30,C$50,$C$11:$C$30,"A",$E$11:$E$30,"*")</f>
        <v>0</v>
      </c>
      <c r="D52" s="76">
        <f>COUNTIFS($B$11:$B$30,C$50,$C$11:$C$30,"B",$E$11:$E$30,"*")</f>
        <v>0</v>
      </c>
      <c r="E52" s="76">
        <f>COUNTIFS($B$11:$B$30,E$50,$C$11:$C$30,"A",$E$11:$E$30,"*")</f>
        <v>0</v>
      </c>
      <c r="F52" s="147">
        <f>COUNTIFS($B$11:$B$30,E$50,$C$11:$C$30,"B",$E$11:$E$30,"*")</f>
        <v>0</v>
      </c>
      <c r="G52" s="148"/>
      <c r="H52" s="149"/>
      <c r="I52" s="147">
        <f>COUNTIFS($B$11:$B$30,I$50,$C$11:$C$30,"A",$E$11:$E$30,"*")</f>
        <v>0</v>
      </c>
      <c r="J52" s="148"/>
      <c r="K52" s="149"/>
      <c r="L52" s="147">
        <f>COUNTIFS($B$11:$B$30,I$50,$C$11:$C$30,"B",$E$11:$E$30,"*")</f>
        <v>0</v>
      </c>
      <c r="M52" s="148"/>
      <c r="N52" s="149"/>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77"/>
      <c r="AM52" s="77"/>
      <c r="AN52" s="33"/>
    </row>
    <row r="53" spans="1:43" ht="18" customHeight="1">
      <c r="A53" s="33"/>
      <c r="B53" s="78" t="s">
        <v>510</v>
      </c>
      <c r="C53" s="79"/>
      <c r="D53" s="79"/>
      <c r="E53" s="76">
        <f>COUNTIFS($B$11:$B$30,E$50,$C$11:$C$30,"C",$E$11:$E$30,"*")</f>
        <v>0</v>
      </c>
      <c r="F53" s="147">
        <f>COUNTIFS($B$11:$B$30,E$50,$C$11:$C$30,"D",$E$11:$E$30,"*")</f>
        <v>0</v>
      </c>
      <c r="G53" s="148"/>
      <c r="H53" s="149"/>
      <c r="I53" s="147">
        <f>COUNTIFS($B$11:$B$30,I$50,$C$11:$C$30,"C",$E$11:$E$30,"*")</f>
        <v>0</v>
      </c>
      <c r="J53" s="148"/>
      <c r="K53" s="149"/>
      <c r="L53" s="147">
        <f>COUNTIFS($B$11:$B$30,I$50,$C$11:$C$30,"D",$E$11:$E$30,"*")</f>
        <v>0</v>
      </c>
      <c r="M53" s="148"/>
      <c r="N53" s="149"/>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77"/>
      <c r="AM53" s="77"/>
      <c r="AN53" s="33"/>
    </row>
    <row r="54" spans="1:43" ht="18" customHeight="1">
      <c r="A54" s="33"/>
      <c r="B54" s="78" t="s">
        <v>511</v>
      </c>
      <c r="C54" s="151"/>
      <c r="D54" s="152"/>
      <c r="E54" s="147" t="e">
        <f>IF($AK$3="４週",SUMIFS($AK$11:$AK$30,$B$11:$B$30,E50)/4/$AH$5,IF($AK$3="歴月",SUMIFS($AK$11:$AK$30,$B$11:$B$30,E50)/$AL$5,"記載する期間を選択してください"))</f>
        <v>#DIV/0!</v>
      </c>
      <c r="F54" s="148"/>
      <c r="G54" s="148"/>
      <c r="H54" s="149"/>
      <c r="I54" s="147" t="e">
        <f>IF($AK$3="４週",SUMIFS($AK$11:$AK$30,$B$11:$B$30,I50)/4/$AH$5,IF($AK$3="歴月",SUMIFS($AK$11:$AK$30,$B$11:$B$30,I50)/$AL$5,"記載する期間を選択してください"))</f>
        <v>#DIV/0!</v>
      </c>
      <c r="J54" s="148"/>
      <c r="K54" s="148"/>
      <c r="L54" s="148"/>
      <c r="M54" s="148"/>
      <c r="N54" s="149"/>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33"/>
    </row>
    <row r="55" spans="1:43" ht="5.15" customHeight="1">
      <c r="A55" s="33"/>
      <c r="B55" s="36"/>
      <c r="C55" s="80">
        <v>2</v>
      </c>
      <c r="D55" s="80"/>
      <c r="E55" s="80">
        <v>3</v>
      </c>
      <c r="F55" s="80"/>
      <c r="G55" s="80"/>
      <c r="H55" s="80"/>
      <c r="I55" s="80">
        <v>4</v>
      </c>
      <c r="J55" s="80"/>
      <c r="K55" s="80"/>
      <c r="L55" s="80"/>
      <c r="M55" s="80"/>
      <c r="N55" s="80"/>
      <c r="O55" s="80">
        <v>5</v>
      </c>
      <c r="P55" s="80"/>
      <c r="Q55" s="80"/>
      <c r="R55" s="80"/>
      <c r="S55" s="80"/>
      <c r="T55" s="80"/>
      <c r="U55" s="80">
        <v>6</v>
      </c>
      <c r="V55" s="80"/>
      <c r="W55" s="80"/>
      <c r="X55" s="80"/>
      <c r="Y55" s="80"/>
      <c r="Z55" s="80"/>
      <c r="AA55" s="80">
        <v>7</v>
      </c>
      <c r="AB55" s="80"/>
      <c r="AC55" s="80"/>
      <c r="AD55" s="80"/>
      <c r="AE55" s="80"/>
      <c r="AF55" s="80"/>
      <c r="AG55" s="80">
        <v>8</v>
      </c>
      <c r="AH55" s="80"/>
      <c r="AI55" s="80"/>
      <c r="AJ55" s="80"/>
      <c r="AK55" s="80"/>
      <c r="AL55" s="80">
        <v>9</v>
      </c>
      <c r="AM55" s="81"/>
      <c r="AN55" s="33"/>
    </row>
    <row r="56" spans="1:43" ht="11" customHeight="1">
      <c r="A56" s="58" t="s">
        <v>512</v>
      </c>
      <c r="B56" s="82"/>
      <c r="C56" s="83"/>
      <c r="D56" s="83"/>
      <c r="E56" s="83"/>
      <c r="F56" s="84"/>
      <c r="G56" s="83"/>
      <c r="H56" s="80"/>
      <c r="I56" s="80"/>
      <c r="J56" s="80"/>
      <c r="K56" s="80"/>
      <c r="L56" s="80"/>
      <c r="M56" s="80"/>
      <c r="N56" s="80"/>
      <c r="O56" s="80"/>
      <c r="P56" s="80"/>
      <c r="Q56" s="80"/>
      <c r="R56" s="80">
        <v>6</v>
      </c>
      <c r="S56" s="80"/>
      <c r="T56" s="80"/>
      <c r="U56" s="80"/>
      <c r="V56" s="80"/>
      <c r="W56" s="80"/>
      <c r="X56" s="80">
        <v>7</v>
      </c>
      <c r="Y56" s="80"/>
      <c r="Z56" s="80"/>
      <c r="AA56" s="80"/>
      <c r="AB56" s="80"/>
      <c r="AC56" s="80"/>
      <c r="AD56" s="80">
        <v>8</v>
      </c>
      <c r="AE56" s="80"/>
      <c r="AF56" s="80"/>
      <c r="AG56" s="85"/>
      <c r="AH56" s="85"/>
      <c r="AI56" s="85"/>
      <c r="AJ56" s="85">
        <v>9</v>
      </c>
      <c r="AK56" s="86"/>
      <c r="AL56" s="86"/>
      <c r="AM56" s="33"/>
    </row>
    <row r="57" spans="1:43" s="58" customFormat="1" ht="15" customHeight="1">
      <c r="A57" s="58" t="s">
        <v>513</v>
      </c>
      <c r="B57" s="59"/>
      <c r="C57" s="59"/>
      <c r="D57" s="59"/>
      <c r="E57" s="59"/>
      <c r="F57" s="59"/>
      <c r="G57" s="59"/>
      <c r="H57" s="32"/>
      <c r="I57" s="32"/>
      <c r="J57" s="32"/>
      <c r="K57" s="32"/>
      <c r="L57" s="32"/>
      <c r="M57" s="32"/>
    </row>
    <row r="58" spans="1:43" s="58" customFormat="1" ht="15" customHeight="1">
      <c r="A58" s="58" t="s">
        <v>514</v>
      </c>
      <c r="B58" s="59"/>
      <c r="C58" s="59"/>
      <c r="D58" s="59"/>
      <c r="E58" s="59"/>
      <c r="F58" s="59"/>
      <c r="G58" s="59"/>
      <c r="H58" s="32"/>
      <c r="I58" s="32"/>
      <c r="J58" s="32"/>
      <c r="K58" s="32"/>
      <c r="L58" s="32"/>
      <c r="M58" s="32"/>
    </row>
    <row r="59" spans="1:43" s="58" customFormat="1" ht="15" customHeight="1">
      <c r="A59" s="58" t="s">
        <v>515</v>
      </c>
      <c r="B59" s="59"/>
      <c r="C59" s="59"/>
      <c r="D59" s="59"/>
      <c r="E59" s="59"/>
      <c r="F59" s="59"/>
      <c r="G59" s="59"/>
      <c r="H59" s="32"/>
      <c r="I59" s="32"/>
      <c r="J59" s="32"/>
      <c r="K59" s="32"/>
      <c r="L59" s="32"/>
      <c r="M59" s="32"/>
    </row>
    <row r="60" spans="1:43" s="58" customFormat="1" ht="15" customHeight="1">
      <c r="A60" s="58" t="s">
        <v>516</v>
      </c>
      <c r="B60" s="59"/>
      <c r="C60" s="59"/>
      <c r="D60" s="59"/>
      <c r="E60" s="59"/>
      <c r="F60" s="59"/>
      <c r="G60" s="59"/>
      <c r="H60" s="32"/>
      <c r="I60" s="32"/>
      <c r="J60" s="32"/>
      <c r="K60" s="32"/>
      <c r="L60" s="32"/>
      <c r="M60" s="32"/>
    </row>
    <row r="61" spans="1:43" ht="15" customHeight="1">
      <c r="A61" s="58" t="s">
        <v>517</v>
      </c>
      <c r="B61" s="87"/>
      <c r="C61" s="58"/>
      <c r="D61" s="58"/>
      <c r="E61" s="58"/>
      <c r="F61" s="58"/>
      <c r="G61" s="58"/>
    </row>
    <row r="62" spans="1:43" ht="15" customHeight="1">
      <c r="A62" s="58" t="s">
        <v>518</v>
      </c>
      <c r="B62" s="87"/>
      <c r="C62" s="58"/>
      <c r="D62" s="58"/>
      <c r="E62" s="58"/>
      <c r="F62" s="58"/>
      <c r="G62" s="58"/>
    </row>
    <row r="63" spans="1:43" ht="15" customHeight="1">
      <c r="A63" s="58"/>
      <c r="B63" s="68" t="s">
        <v>519</v>
      </c>
      <c r="C63" s="102" t="s">
        <v>520</v>
      </c>
      <c r="D63" s="102"/>
      <c r="E63" s="102"/>
      <c r="F63" s="58"/>
      <c r="G63" s="58"/>
    </row>
    <row r="64" spans="1:43" ht="15" customHeight="1">
      <c r="A64" s="58"/>
      <c r="B64" s="88" t="s">
        <v>521</v>
      </c>
      <c r="C64" s="146" t="s">
        <v>522</v>
      </c>
      <c r="D64" s="146"/>
      <c r="E64" s="146"/>
      <c r="F64" s="58"/>
      <c r="G64" s="58"/>
    </row>
    <row r="65" spans="1:7" ht="15" customHeight="1">
      <c r="A65" s="58"/>
      <c r="B65" s="88" t="s">
        <v>523</v>
      </c>
      <c r="C65" s="146" t="s">
        <v>524</v>
      </c>
      <c r="D65" s="146"/>
      <c r="E65" s="146"/>
      <c r="F65" s="58"/>
      <c r="G65" s="58"/>
    </row>
    <row r="66" spans="1:7" ht="15" customHeight="1">
      <c r="A66" s="58"/>
      <c r="B66" s="88" t="s">
        <v>525</v>
      </c>
      <c r="C66" s="146" t="s">
        <v>526</v>
      </c>
      <c r="D66" s="146"/>
      <c r="E66" s="146"/>
      <c r="F66" s="58"/>
      <c r="G66" s="58"/>
    </row>
    <row r="67" spans="1:7" ht="15" customHeight="1">
      <c r="A67" s="58"/>
      <c r="B67" s="88" t="s">
        <v>527</v>
      </c>
      <c r="C67" s="146" t="s">
        <v>528</v>
      </c>
      <c r="D67" s="146"/>
      <c r="E67" s="146"/>
      <c r="F67" s="58"/>
      <c r="G67" s="58"/>
    </row>
    <row r="68" spans="1:7" ht="15" customHeight="1">
      <c r="A68" s="58"/>
      <c r="B68" s="58" t="s">
        <v>529</v>
      </c>
      <c r="C68" s="58"/>
      <c r="D68" s="58"/>
      <c r="E68" s="58"/>
      <c r="F68" s="58"/>
      <c r="G68" s="58"/>
    </row>
    <row r="69" spans="1:7" ht="15" customHeight="1">
      <c r="A69" s="58"/>
      <c r="B69" s="58" t="s">
        <v>530</v>
      </c>
      <c r="C69" s="58"/>
      <c r="D69" s="58"/>
      <c r="E69" s="58"/>
      <c r="F69" s="58"/>
      <c r="G69" s="58"/>
    </row>
    <row r="70" spans="1:7" ht="15" customHeight="1">
      <c r="A70" s="58"/>
      <c r="B70" s="58" t="s">
        <v>531</v>
      </c>
      <c r="C70" s="58"/>
      <c r="D70" s="58"/>
      <c r="E70" s="58"/>
      <c r="F70" s="58"/>
      <c r="G70" s="58"/>
    </row>
    <row r="71" spans="1:7" ht="15" customHeight="1">
      <c r="A71" s="58" t="s">
        <v>532</v>
      </c>
      <c r="B71" s="87"/>
      <c r="C71" s="58"/>
      <c r="D71" s="58"/>
      <c r="E71" s="58"/>
      <c r="F71" s="58"/>
      <c r="G71" s="58"/>
    </row>
    <row r="72" spans="1:7" ht="15" customHeight="1">
      <c r="A72" s="58" t="s">
        <v>533</v>
      </c>
      <c r="B72" s="87"/>
      <c r="C72" s="58"/>
      <c r="D72" s="58"/>
      <c r="E72" s="58"/>
      <c r="F72" s="58"/>
      <c r="G72" s="58"/>
    </row>
    <row r="73" spans="1:7" ht="15" hidden="1" customHeight="1">
      <c r="A73" s="58" t="s">
        <v>534</v>
      </c>
      <c r="B73" s="87"/>
      <c r="C73" s="58"/>
      <c r="D73" s="58"/>
      <c r="E73" s="58"/>
      <c r="F73" s="58"/>
      <c r="G73" s="58"/>
    </row>
    <row r="74" spans="1:7" ht="15" customHeight="1">
      <c r="A74" s="58" t="s">
        <v>535</v>
      </c>
      <c r="B74" s="87"/>
      <c r="C74" s="58"/>
      <c r="D74" s="58"/>
      <c r="E74" s="58"/>
      <c r="F74" s="58"/>
      <c r="G74" s="58"/>
    </row>
    <row r="75" spans="1:7" ht="15" customHeight="1">
      <c r="A75" s="58" t="s">
        <v>536</v>
      </c>
      <c r="B75" s="87"/>
      <c r="C75" s="58"/>
      <c r="D75" s="58"/>
      <c r="E75" s="58"/>
      <c r="F75" s="58"/>
      <c r="G75" s="58"/>
    </row>
    <row r="76" spans="1:7" ht="15" hidden="1" customHeight="1">
      <c r="A76" s="58" t="s">
        <v>537</v>
      </c>
      <c r="B76" s="87"/>
      <c r="C76" s="58"/>
      <c r="D76" s="58"/>
      <c r="E76" s="58"/>
      <c r="F76" s="58"/>
      <c r="G76" s="58"/>
    </row>
    <row r="77" spans="1:7" ht="15" customHeight="1">
      <c r="A77" s="58" t="s">
        <v>538</v>
      </c>
      <c r="B77" s="87"/>
      <c r="C77" s="58"/>
      <c r="D77" s="58"/>
      <c r="E77" s="58"/>
      <c r="F77" s="58"/>
      <c r="G77" s="58"/>
    </row>
    <row r="78" spans="1:7" ht="15" customHeight="1">
      <c r="A78" s="58" t="s">
        <v>539</v>
      </c>
      <c r="B78" s="87"/>
      <c r="C78" s="58"/>
      <c r="D78" s="58"/>
      <c r="E78" s="58"/>
      <c r="F78" s="58"/>
      <c r="G78" s="58"/>
    </row>
    <row r="79" spans="1:7" ht="15" customHeight="1">
      <c r="A79" s="58" t="s">
        <v>540</v>
      </c>
      <c r="B79" s="87"/>
      <c r="C79" s="58"/>
      <c r="D79" s="58"/>
      <c r="E79" s="58"/>
      <c r="F79" s="58"/>
      <c r="G79" s="58"/>
    </row>
    <row r="80" spans="1:7" ht="15" customHeight="1">
      <c r="A80" s="58" t="s">
        <v>541</v>
      </c>
      <c r="B80" s="87"/>
      <c r="C80" s="58"/>
      <c r="D80" s="58"/>
      <c r="E80" s="58"/>
      <c r="F80" s="58"/>
      <c r="G80" s="58"/>
    </row>
    <row r="81" spans="1:7" ht="15" customHeight="1">
      <c r="A81" s="58" t="s">
        <v>542</v>
      </c>
      <c r="B81" s="87"/>
      <c r="C81" s="58"/>
      <c r="D81" s="58"/>
      <c r="E81" s="58"/>
      <c r="F81" s="58"/>
      <c r="G81" s="58"/>
    </row>
    <row r="82" spans="1:7" ht="15" customHeight="1">
      <c r="A82" s="58" t="s">
        <v>543</v>
      </c>
      <c r="B82" s="87"/>
      <c r="C82" s="58"/>
      <c r="D82" s="58"/>
      <c r="E82" s="58"/>
      <c r="F82" s="58"/>
      <c r="G82" s="58"/>
    </row>
    <row r="83" spans="1:7" ht="15" customHeight="1">
      <c r="A83" s="58" t="s">
        <v>544</v>
      </c>
      <c r="B83" s="87"/>
      <c r="C83" s="58"/>
      <c r="D83" s="58"/>
      <c r="E83" s="58"/>
      <c r="F83" s="58"/>
      <c r="G83" s="58"/>
    </row>
  </sheetData>
  <mergeCells count="133">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F53:H53"/>
    <mergeCell ref="I53:K53"/>
    <mergeCell ref="L53:N53"/>
    <mergeCell ref="O53:Q53"/>
    <mergeCell ref="R53:T53"/>
    <mergeCell ref="U53:W53"/>
    <mergeCell ref="C66:E66"/>
    <mergeCell ref="C67:E67"/>
    <mergeCell ref="AA54:AF54"/>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1:H51"/>
    <mergeCell ref="I51:K51"/>
    <mergeCell ref="L51:N51"/>
    <mergeCell ref="O51:Q51"/>
    <mergeCell ref="R51:T51"/>
    <mergeCell ref="U51:W51"/>
    <mergeCell ref="X51:Z51"/>
    <mergeCell ref="AA51:AC51"/>
    <mergeCell ref="AD51:AF51"/>
    <mergeCell ref="C50:D50"/>
    <mergeCell ref="E50:H50"/>
    <mergeCell ref="I50:N50"/>
    <mergeCell ref="O50:T50"/>
    <mergeCell ref="U50:Z50"/>
    <mergeCell ref="AA50:AF50"/>
    <mergeCell ref="N43:AG43"/>
    <mergeCell ref="AH43:AL43"/>
    <mergeCell ref="AM43:AN43"/>
    <mergeCell ref="I44:K44"/>
    <mergeCell ref="X44:Y44"/>
    <mergeCell ref="M47:AN47"/>
    <mergeCell ref="AG50:AK50"/>
    <mergeCell ref="AL50:AM50"/>
    <mergeCell ref="A40:C40"/>
    <mergeCell ref="F40:H40"/>
    <mergeCell ref="I40:K40"/>
    <mergeCell ref="M40:M42"/>
    <mergeCell ref="N40:P42"/>
    <mergeCell ref="Q40:AG40"/>
    <mergeCell ref="AH40:AI40"/>
    <mergeCell ref="AK40:AL40"/>
    <mergeCell ref="AM40:AN42"/>
    <mergeCell ref="A42:C42"/>
    <mergeCell ref="F42:H42"/>
    <mergeCell ref="I42:K42"/>
    <mergeCell ref="Q42:AG42"/>
    <mergeCell ref="AH42:AI42"/>
    <mergeCell ref="AK42:AL42"/>
    <mergeCell ref="A41:C41"/>
    <mergeCell ref="F41:H41"/>
    <mergeCell ref="I41:K41"/>
    <mergeCell ref="Q41:AG41"/>
    <mergeCell ref="AH41:AI41"/>
    <mergeCell ref="AK41:AL41"/>
    <mergeCell ref="AM29:AN29"/>
    <mergeCell ref="AM30:AN30"/>
    <mergeCell ref="A31:E31"/>
    <mergeCell ref="AM31:AN32"/>
    <mergeCell ref="A32:E32"/>
    <mergeCell ref="A39:C39"/>
    <mergeCell ref="F39:H39"/>
    <mergeCell ref="I39:K39"/>
    <mergeCell ref="M39:AG39"/>
    <mergeCell ref="AH39:AL39"/>
    <mergeCell ref="AM39:AN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M40:M43 X44:Y44" xr:uid="{EED312DD-7994-4DB8-8E31-64752DACDA52}">
      <formula1>"○"</formula1>
    </dataValidation>
    <dataValidation type="list" allowBlank="1" showInputMessage="1" showErrorMessage="1" sqref="C11:C30" xr:uid="{85B48CED-00EF-4AE4-AECA-2CF602FC94B4}">
      <formula1>"A,B,C,D"</formula1>
    </dataValidation>
    <dataValidation operator="greaterThanOrEqual" allowBlank="1" showInputMessage="1" showErrorMessage="1" sqref="X38 I47:I48 U38 I34:I37 L34:L36 L47:L48" xr:uid="{F3D954C2-B07C-475F-B2CF-7196E3634380}"/>
    <dataValidation type="whole" operator="greaterThanOrEqual" allowBlank="1" showInputMessage="1" showErrorMessage="1" sqref="D40:F41" xr:uid="{B477FF44-A10C-4352-A589-B43F3BCA38BF}">
      <formula1>0</formula1>
    </dataValidation>
    <dataValidation type="list" allowBlank="1" showInputMessage="1" showErrorMessage="1" sqref="AK4:AN4" xr:uid="{5469F60B-3F88-4412-9493-CD88EAD077F8}">
      <formula1>"予定,実績"</formula1>
    </dataValidation>
    <dataValidation type="list" allowBlank="1" showInputMessage="1" showErrorMessage="1" sqref="AK3:AN3" xr:uid="{B039F109-46F0-4A46-812D-FA539936F34D}">
      <formula1>"４週,歴月"</formula1>
    </dataValidation>
    <dataValidation type="list" allowBlank="1" showInputMessage="1" sqref="B12:B30" xr:uid="{7C3FA8D1-6A2F-49BE-B57C-DE8AFDBAB2D9}">
      <formula1>$AO$50:$AQ$50</formula1>
    </dataValidation>
  </dataValidations>
  <pageMargins left="0.7" right="0.7" top="0.75" bottom="0.75" header="0.3" footer="0.3"/>
  <pageSetup paperSize="9" scale="81" fitToHeight="0" orientation="landscape" r:id="rId1"/>
  <ignoredErrors>
    <ignoredError sqref="F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自己点検表（指定居宅介護）</vt:lpstr>
      <vt:lpstr>従業者の勤務の体制及び勤務形態一覧表</vt:lpstr>
      <vt:lpstr>'自己点検表（指定居宅介護）'!Print_Area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2024-08-15T07:46:39Z</cp:lastPrinted>
  <dcterms:created xsi:type="dcterms:W3CDTF">2015-06-05T18:19:34Z</dcterms:created>
  <dcterms:modified xsi:type="dcterms:W3CDTF">2025-04-04T00:19:04Z</dcterms:modified>
</cp:coreProperties>
</file>