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L:\140_農産物ブランド推進班\02 輸出促進チーム\○R8フォルダ\★事業・業務\05輸出先国別輸出力強化事業\東南アジア及び香港\★事業執行\01_プロポーザル実施伺い・選定委員会設置選定員委嘱伺い\起案\様式\"/>
    </mc:Choice>
  </mc:AlternateContent>
  <xr:revisionPtr revIDLastSave="0" documentId="13_ncr:1_{5B3AFD72-3230-4D18-8F6F-B66399F66E60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積算書" sheetId="8" r:id="rId1"/>
    <sheet name="予算振り分け(R6)  (0815)" sheetId="7" state="hidden" r:id="rId2"/>
    <sheet name="予算振り分け(R6) " sheetId="5" state="hidden" r:id="rId3"/>
  </sheets>
  <definedNames>
    <definedName name="_xlnm.Print_Area" localSheetId="0">積算書!$B$1:$H$40</definedName>
    <definedName name="_xlnm.Print_Area" localSheetId="2">'予算振り分け(R6) '!$B$1:$H$43</definedName>
    <definedName name="_xlnm.Print_Area" localSheetId="1">'予算振り分け(R6)  (0815)'!$B$1:$P$43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9" i="8" l="1"/>
  <c r="H34" i="8"/>
  <c r="H32" i="8"/>
  <c r="H5" i="8"/>
  <c r="H14" i="8"/>
  <c r="H35" i="8"/>
  <c r="H20" i="8"/>
  <c r="H21" i="8"/>
  <c r="H33" i="8"/>
  <c r="H31" i="8"/>
  <c r="H30" i="8" s="1"/>
  <c r="H29" i="8"/>
  <c r="H28" i="8" s="1"/>
  <c r="H27" i="8"/>
  <c r="H26" i="8" s="1"/>
  <c r="H25" i="8"/>
  <c r="H24" i="8" s="1"/>
  <c r="H23" i="8"/>
  <c r="H22" i="8" s="1"/>
  <c r="H18" i="8"/>
  <c r="H17" i="8" s="1"/>
  <c r="H16" i="8"/>
  <c r="H13" i="8"/>
  <c r="H12" i="8" s="1"/>
  <c r="H11" i="8"/>
  <c r="H10" i="8" s="1"/>
  <c r="H9" i="8"/>
  <c r="H8" i="8" s="1"/>
  <c r="H7" i="8"/>
  <c r="H6" i="8" s="1"/>
  <c r="H38" i="7"/>
  <c r="O36" i="7"/>
  <c r="O16" i="7"/>
  <c r="O14" i="7"/>
  <c r="O12" i="7"/>
  <c r="O5" i="7"/>
  <c r="H15" i="7"/>
  <c r="H14" i="7" s="1"/>
  <c r="H13" i="7"/>
  <c r="H12" i="7" s="1"/>
  <c r="H7" i="7"/>
  <c r="H6" i="7" s="1"/>
  <c r="H35" i="7"/>
  <c r="H34" i="7"/>
  <c r="H32" i="7"/>
  <c r="H31" i="7" s="1"/>
  <c r="H10" i="7"/>
  <c r="H9" i="7"/>
  <c r="H8" i="7" s="1"/>
  <c r="H37" i="7"/>
  <c r="H36" i="7" s="1"/>
  <c r="O42" i="7"/>
  <c r="O41" i="7"/>
  <c r="N40" i="7"/>
  <c r="N43" i="7" s="1"/>
  <c r="M40" i="7"/>
  <c r="M43" i="7" s="1"/>
  <c r="L40" i="7"/>
  <c r="L43" i="7" s="1"/>
  <c r="K40" i="7"/>
  <c r="K43" i="7" s="1"/>
  <c r="J40" i="7"/>
  <c r="H30" i="7"/>
  <c r="H29" i="7" s="1"/>
  <c r="H28" i="7"/>
  <c r="H27" i="7" s="1"/>
  <c r="H26" i="7"/>
  <c r="H25" i="7" s="1"/>
  <c r="H24" i="7"/>
  <c r="H23" i="7"/>
  <c r="H22" i="7" s="1"/>
  <c r="H21" i="7"/>
  <c r="H20" i="7" s="1"/>
  <c r="H19" i="7"/>
  <c r="H17" i="7" s="1"/>
  <c r="H18" i="7"/>
  <c r="H11" i="7"/>
  <c r="H39" i="5"/>
  <c r="H19" i="8" l="1"/>
  <c r="H15" i="8"/>
  <c r="H33" i="7"/>
  <c r="H16" i="7" s="1"/>
  <c r="H5" i="7"/>
  <c r="O40" i="7"/>
  <c r="J43" i="7"/>
  <c r="O43" i="7" s="1"/>
  <c r="H36" i="8" l="1"/>
  <c r="H37" i="8" s="1"/>
  <c r="H38" i="8" s="1"/>
  <c r="H40" i="7"/>
  <c r="H41" i="7" s="1"/>
  <c r="H42" i="7" s="1"/>
  <c r="N14" i="5"/>
  <c r="H43" i="7" l="1"/>
  <c r="Q43" i="7" s="1"/>
  <c r="N42" i="5"/>
  <c r="N41" i="5"/>
  <c r="M40" i="5"/>
  <c r="M43" i="5" s="1"/>
  <c r="L40" i="5"/>
  <c r="L43" i="5" s="1"/>
  <c r="K40" i="5"/>
  <c r="K43" i="5" s="1"/>
  <c r="J40" i="5"/>
  <c r="I40" i="5"/>
  <c r="I43" i="5" s="1"/>
  <c r="N39" i="5"/>
  <c r="H38" i="5"/>
  <c r="H37" i="5"/>
  <c r="H36" i="5"/>
  <c r="H35" i="5" s="1"/>
  <c r="N35" i="5"/>
  <c r="H34" i="5"/>
  <c r="H33" i="5" s="1"/>
  <c r="H31" i="5"/>
  <c r="H30" i="5" s="1"/>
  <c r="H29" i="5"/>
  <c r="H28" i="5" s="1"/>
  <c r="H27" i="5"/>
  <c r="H26" i="5" s="1"/>
  <c r="N26" i="5"/>
  <c r="H25" i="5"/>
  <c r="H24" i="5"/>
  <c r="H23" i="5" s="1"/>
  <c r="H22" i="5"/>
  <c r="H21" i="5" s="1"/>
  <c r="H20" i="5"/>
  <c r="H19" i="5"/>
  <c r="H16" i="5"/>
  <c r="H15" i="5" s="1"/>
  <c r="N15" i="5"/>
  <c r="H14" i="5"/>
  <c r="H13" i="5" s="1"/>
  <c r="N13" i="5"/>
  <c r="H12" i="5"/>
  <c r="H11" i="5" s="1"/>
  <c r="N11" i="5"/>
  <c r="H10" i="5"/>
  <c r="H9" i="5" s="1"/>
  <c r="H8" i="5"/>
  <c r="H7" i="5"/>
  <c r="N5" i="5"/>
  <c r="N40" i="5" l="1"/>
  <c r="H18" i="5"/>
  <c r="H17" i="5" s="1"/>
  <c r="H6" i="5"/>
  <c r="H5" i="5" s="1"/>
  <c r="H32" i="5"/>
  <c r="J43" i="5"/>
  <c r="N43" i="5" s="1"/>
  <c r="H40" i="5" l="1"/>
  <c r="H41" i="5" s="1"/>
  <c r="H42" i="5" s="1"/>
  <c r="H43" i="5" s="1"/>
  <c r="P43" i="5" s="1"/>
</calcChain>
</file>

<file path=xl/sharedStrings.xml><?xml version="1.0" encoding="utf-8"?>
<sst xmlns="http://schemas.openxmlformats.org/spreadsheetml/2006/main" count="234" uniqueCount="109">
  <si>
    <t>１</t>
    <phoneticPr fontId="1"/>
  </si>
  <si>
    <t>（１）</t>
    <phoneticPr fontId="1"/>
  </si>
  <si>
    <t>（２）</t>
    <phoneticPr fontId="1"/>
  </si>
  <si>
    <t>２</t>
    <phoneticPr fontId="1"/>
  </si>
  <si>
    <t>３</t>
    <phoneticPr fontId="1"/>
  </si>
  <si>
    <t>経費</t>
    <rPh sb="0" eb="2">
      <t>ケイヒ</t>
    </rPh>
    <phoneticPr fontId="1"/>
  </si>
  <si>
    <t>単価</t>
    <rPh sb="0" eb="2">
      <t>タンカ</t>
    </rPh>
    <phoneticPr fontId="1"/>
  </si>
  <si>
    <t>数量</t>
    <rPh sb="0" eb="2">
      <t>スウリョウ</t>
    </rPh>
    <phoneticPr fontId="1"/>
  </si>
  <si>
    <t>小　　計</t>
    <rPh sb="0" eb="1">
      <t>ショウ</t>
    </rPh>
    <rPh sb="3" eb="4">
      <t>ケイ</t>
    </rPh>
    <phoneticPr fontId="1"/>
  </si>
  <si>
    <t>合　　計</t>
    <rPh sb="0" eb="1">
      <t>ア</t>
    </rPh>
    <rPh sb="3" eb="4">
      <t>ケイ</t>
    </rPh>
    <phoneticPr fontId="1"/>
  </si>
  <si>
    <t>業務内容</t>
    <rPh sb="0" eb="2">
      <t>ギョウム</t>
    </rPh>
    <rPh sb="2" eb="4">
      <t>ナイヨウ</t>
    </rPh>
    <phoneticPr fontId="1"/>
  </si>
  <si>
    <t>業務名</t>
    <rPh sb="0" eb="3">
      <t>ギョウムメイ</t>
    </rPh>
    <phoneticPr fontId="1"/>
  </si>
  <si>
    <t>その他</t>
    <rPh sb="2" eb="3">
      <t>タ</t>
    </rPh>
    <phoneticPr fontId="1"/>
  </si>
  <si>
    <t>（４）</t>
    <phoneticPr fontId="1"/>
  </si>
  <si>
    <t>（６）</t>
    <phoneticPr fontId="1"/>
  </si>
  <si>
    <t>渡航及び滞在費等</t>
    <rPh sb="0" eb="2">
      <t>トコウ</t>
    </rPh>
    <rPh sb="2" eb="3">
      <t>オヨ</t>
    </rPh>
    <rPh sb="4" eb="6">
      <t>タイザイ</t>
    </rPh>
    <rPh sb="7" eb="8">
      <t>トウ</t>
    </rPh>
    <phoneticPr fontId="1"/>
  </si>
  <si>
    <t>（単位：円）</t>
    <rPh sb="1" eb="3">
      <t>タンイ</t>
    </rPh>
    <rPh sb="4" eb="5">
      <t>エン</t>
    </rPh>
    <phoneticPr fontId="1"/>
  </si>
  <si>
    <t>（３）</t>
    <phoneticPr fontId="1"/>
  </si>
  <si>
    <t>国内から国外への輸送</t>
    <rPh sb="0" eb="2">
      <t>コクナイ</t>
    </rPh>
    <rPh sb="4" eb="6">
      <t>コクガイ</t>
    </rPh>
    <rPh sb="8" eb="10">
      <t>ユソウ</t>
    </rPh>
    <phoneticPr fontId="1"/>
  </si>
  <si>
    <t>（５）</t>
    <phoneticPr fontId="1"/>
  </si>
  <si>
    <t>国内の港湾または空港等への陸上輸送</t>
    <rPh sb="0" eb="2">
      <t>コクナイ</t>
    </rPh>
    <rPh sb="3" eb="5">
      <t>コウワン</t>
    </rPh>
    <rPh sb="8" eb="10">
      <t>クウコウ</t>
    </rPh>
    <rPh sb="10" eb="11">
      <t>トウ</t>
    </rPh>
    <rPh sb="13" eb="15">
      <t>リクジョウ</t>
    </rPh>
    <rPh sb="15" eb="17">
      <t>ユソウ</t>
    </rPh>
    <phoneticPr fontId="1"/>
  </si>
  <si>
    <t>試食用梨</t>
    <rPh sb="0" eb="2">
      <t>シショク</t>
    </rPh>
    <rPh sb="2" eb="3">
      <t>ヨウ</t>
    </rPh>
    <rPh sb="3" eb="4">
      <t>ナシ</t>
    </rPh>
    <phoneticPr fontId="1"/>
  </si>
  <si>
    <t>試食用いちご</t>
    <rPh sb="0" eb="2">
      <t>シショク</t>
    </rPh>
    <rPh sb="2" eb="3">
      <t>ヨウ</t>
    </rPh>
    <phoneticPr fontId="1"/>
  </si>
  <si>
    <t>陸上輸送</t>
    <rPh sb="0" eb="2">
      <t>リクジョウ</t>
    </rPh>
    <rPh sb="2" eb="4">
      <t>ユソウ</t>
    </rPh>
    <phoneticPr fontId="1"/>
  </si>
  <si>
    <t>手数料等</t>
    <rPh sb="0" eb="3">
      <t>テスウリョウ</t>
    </rPh>
    <rPh sb="3" eb="4">
      <t>トウ</t>
    </rPh>
    <phoneticPr fontId="1"/>
  </si>
  <si>
    <t>渡航費等</t>
    <rPh sb="0" eb="3">
      <t>トコウヒ</t>
    </rPh>
    <rPh sb="3" eb="4">
      <t>トウ</t>
    </rPh>
    <phoneticPr fontId="1"/>
  </si>
  <si>
    <t>県産農産物のＰＲ</t>
    <rPh sb="0" eb="2">
      <t>ケンサン</t>
    </rPh>
    <rPh sb="2" eb="5">
      <t>ノウサンブツ</t>
    </rPh>
    <phoneticPr fontId="1"/>
  </si>
  <si>
    <t>各国における陸上輸送</t>
    <rPh sb="0" eb="2">
      <t>カッコク</t>
    </rPh>
    <rPh sb="6" eb="8">
      <t>リクジョウ</t>
    </rPh>
    <rPh sb="8" eb="10">
      <t>ユソウ</t>
    </rPh>
    <phoneticPr fontId="1"/>
  </si>
  <si>
    <t>「東南アジア及び香港における青果物プロモーション」業務委託　積算書</t>
    <rPh sb="1" eb="3">
      <t>トウナン</t>
    </rPh>
    <rPh sb="6" eb="7">
      <t>オヨ</t>
    </rPh>
    <rPh sb="8" eb="10">
      <t>ホンコン</t>
    </rPh>
    <rPh sb="14" eb="17">
      <t>セイカブツ</t>
    </rPh>
    <rPh sb="25" eb="27">
      <t>ギョウム</t>
    </rPh>
    <rPh sb="27" eb="29">
      <t>イタク</t>
    </rPh>
    <rPh sb="30" eb="32">
      <t>セキサン</t>
    </rPh>
    <rPh sb="32" eb="33">
      <t>ショ</t>
    </rPh>
    <phoneticPr fontId="1"/>
  </si>
  <si>
    <t>現地バイヤーと連携した試食販売等</t>
    <rPh sb="0" eb="2">
      <t>ゲンチ</t>
    </rPh>
    <rPh sb="7" eb="9">
      <t>レンケイ</t>
    </rPh>
    <rPh sb="11" eb="13">
      <t>シショク</t>
    </rPh>
    <rPh sb="13" eb="15">
      <t>ハンバイ</t>
    </rPh>
    <rPh sb="15" eb="16">
      <t>トウ</t>
    </rPh>
    <phoneticPr fontId="1"/>
  </si>
  <si>
    <t>４</t>
    <phoneticPr fontId="1"/>
  </si>
  <si>
    <t>広告費</t>
    <rPh sb="0" eb="3">
      <t>コウコクヒ</t>
    </rPh>
    <phoneticPr fontId="1"/>
  </si>
  <si>
    <t>５</t>
    <phoneticPr fontId="1"/>
  </si>
  <si>
    <t>販促資材等の作成・配布</t>
    <rPh sb="0" eb="4">
      <t>ハンソクシザイ</t>
    </rPh>
    <rPh sb="4" eb="5">
      <t>トウ</t>
    </rPh>
    <rPh sb="6" eb="8">
      <t>サクセイ</t>
    </rPh>
    <rPh sb="9" eb="11">
      <t>ハイフ</t>
    </rPh>
    <phoneticPr fontId="1"/>
  </si>
  <si>
    <t>会場費</t>
    <rPh sb="0" eb="3">
      <t>カイジョウヒ</t>
    </rPh>
    <phoneticPr fontId="1"/>
  </si>
  <si>
    <t>装飾費</t>
    <rPh sb="0" eb="2">
      <t>ソウショク</t>
    </rPh>
    <rPh sb="2" eb="3">
      <t>ヒ</t>
    </rPh>
    <phoneticPr fontId="1"/>
  </si>
  <si>
    <t>会場設営</t>
    <rPh sb="0" eb="2">
      <t>カイジョウ</t>
    </rPh>
    <rPh sb="2" eb="4">
      <t>セツエイ</t>
    </rPh>
    <phoneticPr fontId="1"/>
  </si>
  <si>
    <t>販促用グッズ作成</t>
    <rPh sb="0" eb="3">
      <t>ハンソクヨウ</t>
    </rPh>
    <rPh sb="6" eb="8">
      <t>サクセイ</t>
    </rPh>
    <phoneticPr fontId="1"/>
  </si>
  <si>
    <t>試食用サンプルの輸送及び通関手続等</t>
    <rPh sb="0" eb="2">
      <t>シショク</t>
    </rPh>
    <rPh sb="2" eb="3">
      <t>ヨウ</t>
    </rPh>
    <rPh sb="8" eb="10">
      <t>ユソウ</t>
    </rPh>
    <rPh sb="10" eb="11">
      <t>オヨ</t>
    </rPh>
    <rPh sb="12" eb="14">
      <t>ツウカン</t>
    </rPh>
    <rPh sb="14" eb="16">
      <t>テツヅキ</t>
    </rPh>
    <rPh sb="16" eb="17">
      <t>トウ</t>
    </rPh>
    <phoneticPr fontId="1"/>
  </si>
  <si>
    <t>試食用農産物の調達</t>
    <rPh sb="0" eb="2">
      <t>シショク</t>
    </rPh>
    <rPh sb="2" eb="3">
      <t>ヨウ</t>
    </rPh>
    <rPh sb="3" eb="6">
      <t>ノウサンブツ</t>
    </rPh>
    <rPh sb="7" eb="9">
      <t>チョウタツ</t>
    </rPh>
    <phoneticPr fontId="1"/>
  </si>
  <si>
    <t>海上輸送（梨）</t>
    <rPh sb="0" eb="2">
      <t>カイジョウ</t>
    </rPh>
    <rPh sb="2" eb="4">
      <t>ユソウ</t>
    </rPh>
    <rPh sb="5" eb="6">
      <t>ナシ</t>
    </rPh>
    <phoneticPr fontId="1"/>
  </si>
  <si>
    <t>航空輸送（いちご）</t>
    <rPh sb="0" eb="2">
      <t>コウクウ</t>
    </rPh>
    <rPh sb="2" eb="4">
      <t>ユソウ</t>
    </rPh>
    <phoneticPr fontId="1"/>
  </si>
  <si>
    <t>国内における通関・植物防疫・放射性物質検査等手続</t>
    <rPh sb="0" eb="2">
      <t>コクナイ</t>
    </rPh>
    <rPh sb="6" eb="8">
      <t>ツウカン</t>
    </rPh>
    <rPh sb="9" eb="11">
      <t>ショクブツ</t>
    </rPh>
    <rPh sb="11" eb="13">
      <t>ボウエキ</t>
    </rPh>
    <rPh sb="14" eb="17">
      <t>ホウシャセイ</t>
    </rPh>
    <rPh sb="17" eb="19">
      <t>ブッシツ</t>
    </rPh>
    <rPh sb="19" eb="21">
      <t>ケンサ</t>
    </rPh>
    <rPh sb="21" eb="22">
      <t>トウ</t>
    </rPh>
    <rPh sb="22" eb="24">
      <t>テツヅ</t>
    </rPh>
    <phoneticPr fontId="1"/>
  </si>
  <si>
    <t>各国における通関・植物防疫等手続</t>
    <rPh sb="0" eb="2">
      <t>カッコク</t>
    </rPh>
    <rPh sb="6" eb="8">
      <t>ツウカン</t>
    </rPh>
    <rPh sb="9" eb="11">
      <t>ショクブツ</t>
    </rPh>
    <rPh sb="11" eb="13">
      <t>ボウエキ</t>
    </rPh>
    <rPh sb="13" eb="14">
      <t>トウ</t>
    </rPh>
    <rPh sb="14" eb="16">
      <t>テツヅ</t>
    </rPh>
    <phoneticPr fontId="1"/>
  </si>
  <si>
    <t>現地における検品等</t>
    <rPh sb="0" eb="2">
      <t>ゲンチ</t>
    </rPh>
    <rPh sb="6" eb="8">
      <t>ケンピン</t>
    </rPh>
    <rPh sb="8" eb="9">
      <t>トウ</t>
    </rPh>
    <phoneticPr fontId="1"/>
  </si>
  <si>
    <t>検査員人件費</t>
    <rPh sb="0" eb="3">
      <t>ケンサイン</t>
    </rPh>
    <rPh sb="3" eb="6">
      <t>ジンケンヒ</t>
    </rPh>
    <phoneticPr fontId="1"/>
  </si>
  <si>
    <t>本委託業務の実施に当たり、その他必要な業務</t>
    <rPh sb="0" eb="1">
      <t>ホン</t>
    </rPh>
    <rPh sb="15" eb="16">
      <t>タ</t>
    </rPh>
    <phoneticPr fontId="1"/>
  </si>
  <si>
    <t>消　費　税（10％）</t>
    <rPh sb="0" eb="1">
      <t>ショウ</t>
    </rPh>
    <rPh sb="2" eb="3">
      <t>ヒ</t>
    </rPh>
    <rPh sb="4" eb="5">
      <t>ゼイ</t>
    </rPh>
    <phoneticPr fontId="1"/>
  </si>
  <si>
    <t>新規バイヤー獲得の取組</t>
    <rPh sb="0" eb="2">
      <t>シンキ</t>
    </rPh>
    <rPh sb="6" eb="8">
      <t>カクトク</t>
    </rPh>
    <rPh sb="9" eb="11">
      <t>トリクミ</t>
    </rPh>
    <phoneticPr fontId="1"/>
  </si>
  <si>
    <t>商談費用</t>
    <rPh sb="0" eb="2">
      <t>ショウダン</t>
    </rPh>
    <rPh sb="2" eb="4">
      <t>ヒヨウ</t>
    </rPh>
    <phoneticPr fontId="1"/>
  </si>
  <si>
    <t>広告掲載料、ＳＮＳによるＰＲ経費等(５か国)</t>
    <rPh sb="0" eb="2">
      <t>コウコク</t>
    </rPh>
    <rPh sb="2" eb="5">
      <t>ケイサイリョウ</t>
    </rPh>
    <rPh sb="14" eb="16">
      <t>ケイヒ</t>
    </rPh>
    <rPh sb="16" eb="17">
      <t>トウ</t>
    </rPh>
    <rPh sb="20" eb="21">
      <t>クニ</t>
    </rPh>
    <phoneticPr fontId="1"/>
  </si>
  <si>
    <t>消耗品費、デザイン料、翻訳料等（５か国）</t>
    <rPh sb="0" eb="3">
      <t>ショウモウヒン</t>
    </rPh>
    <rPh sb="3" eb="4">
      <t>ピ</t>
    </rPh>
    <rPh sb="9" eb="10">
      <t>リョウ</t>
    </rPh>
    <rPh sb="11" eb="14">
      <t>ホンヤクリョウ</t>
    </rPh>
    <rPh sb="14" eb="15">
      <t>トウ</t>
    </rPh>
    <rPh sb="18" eb="19">
      <t>コク</t>
    </rPh>
    <phoneticPr fontId="1"/>
  </si>
  <si>
    <t>東京～各国（１回×５か国）</t>
    <rPh sb="0" eb="2">
      <t>トウキョウ</t>
    </rPh>
    <rPh sb="3" eb="5">
      <t>カッコク</t>
    </rPh>
    <rPh sb="7" eb="8">
      <t>カイ</t>
    </rPh>
    <rPh sb="11" eb="12">
      <t>コク</t>
    </rPh>
    <phoneticPr fontId="1"/>
  </si>
  <si>
    <t>事前調査･調整等に係る渡航及び滞在費（５か国）</t>
    <rPh sb="0" eb="2">
      <t>ジゼン</t>
    </rPh>
    <rPh sb="2" eb="4">
      <t>チョウサ</t>
    </rPh>
    <rPh sb="5" eb="7">
      <t>チョウセイ</t>
    </rPh>
    <rPh sb="7" eb="8">
      <t>トウ</t>
    </rPh>
    <rPh sb="9" eb="10">
      <t>カカ</t>
    </rPh>
    <rPh sb="11" eb="13">
      <t>トコウ</t>
    </rPh>
    <rPh sb="13" eb="14">
      <t>オヨ</t>
    </rPh>
    <rPh sb="15" eb="18">
      <t>タイザイヒ</t>
    </rPh>
    <rPh sb="21" eb="22">
      <t>コク</t>
    </rPh>
    <phoneticPr fontId="1"/>
  </si>
  <si>
    <t>開催に係る渡航及び滞在費（５か国）</t>
    <rPh sb="0" eb="2">
      <t>カイサイ</t>
    </rPh>
    <rPh sb="3" eb="4">
      <t>カカ</t>
    </rPh>
    <rPh sb="5" eb="7">
      <t>トコウ</t>
    </rPh>
    <rPh sb="7" eb="8">
      <t>オヨ</t>
    </rPh>
    <rPh sb="9" eb="12">
      <t>タイザイヒ</t>
    </rPh>
    <rPh sb="15" eb="16">
      <t>コク</t>
    </rPh>
    <phoneticPr fontId="1"/>
  </si>
  <si>
    <t>諸　経　費</t>
    <rPh sb="0" eb="1">
      <t>モロ</t>
    </rPh>
    <rPh sb="2" eb="3">
      <t>キョウ</t>
    </rPh>
    <rPh sb="4" eb="5">
      <t>ヒ</t>
    </rPh>
    <phoneticPr fontId="1"/>
  </si>
  <si>
    <t>サイト掲載費</t>
    <rPh sb="3" eb="5">
      <t>ケイサイ</t>
    </rPh>
    <rPh sb="5" eb="6">
      <t>ヒ</t>
    </rPh>
    <phoneticPr fontId="1"/>
  </si>
  <si>
    <t>現地保管料</t>
    <rPh sb="0" eb="2">
      <t>ゲンチ</t>
    </rPh>
    <rPh sb="2" eb="5">
      <t>ホカンリョウ</t>
    </rPh>
    <phoneticPr fontId="1"/>
  </si>
  <si>
    <t>試食宣伝費</t>
    <rPh sb="0" eb="2">
      <t>シショク</t>
    </rPh>
    <rPh sb="2" eb="5">
      <t>センデンヒ</t>
    </rPh>
    <phoneticPr fontId="1"/>
  </si>
  <si>
    <t>バイヤー商談経費</t>
    <rPh sb="4" eb="6">
      <t>ショウダン</t>
    </rPh>
    <rPh sb="6" eb="8">
      <t>ケイヒ</t>
    </rPh>
    <phoneticPr fontId="1"/>
  </si>
  <si>
    <t>ＰＲ資材費</t>
    <rPh sb="2" eb="5">
      <t>シザイヒ</t>
    </rPh>
    <phoneticPr fontId="1"/>
  </si>
  <si>
    <t>通関・税金等経費</t>
    <rPh sb="0" eb="2">
      <t>ツウカン</t>
    </rPh>
    <rPh sb="3" eb="5">
      <t>ゼイキン</t>
    </rPh>
    <rPh sb="5" eb="6">
      <t>トウ</t>
    </rPh>
    <rPh sb="6" eb="8">
      <t>ケイヒ</t>
    </rPh>
    <phoneticPr fontId="1"/>
  </si>
  <si>
    <t>ＥＣサイト掲載経費</t>
    <rPh sb="5" eb="9">
      <t>ケイサイケイヒ</t>
    </rPh>
    <phoneticPr fontId="1"/>
  </si>
  <si>
    <t>諸経費</t>
    <rPh sb="0" eb="3">
      <t>ショケイヒ</t>
    </rPh>
    <phoneticPr fontId="1"/>
  </si>
  <si>
    <t>消費税</t>
    <rPh sb="0" eb="3">
      <t>ショウヒゼイ</t>
    </rPh>
    <phoneticPr fontId="1"/>
  </si>
  <si>
    <t>３号説明</t>
    <rPh sb="1" eb="2">
      <t>ゴウ</t>
    </rPh>
    <rPh sb="2" eb="4">
      <t>セツメイ</t>
    </rPh>
    <phoneticPr fontId="1"/>
  </si>
  <si>
    <t>一式</t>
    <rPh sb="0" eb="2">
      <t>イッシキ</t>
    </rPh>
    <phoneticPr fontId="1"/>
  </si>
  <si>
    <t>サンプル調達・送付費、商談調整費等一式（３か国）</t>
    <rPh sb="4" eb="6">
      <t>チョウタツ</t>
    </rPh>
    <rPh sb="7" eb="9">
      <t>ソウフ</t>
    </rPh>
    <rPh sb="9" eb="10">
      <t>ヒ</t>
    </rPh>
    <rPh sb="11" eb="13">
      <t>ショウダン</t>
    </rPh>
    <rPh sb="13" eb="16">
      <t>チョウセイヒ</t>
    </rPh>
    <rPh sb="16" eb="17">
      <t>トウ</t>
    </rPh>
    <rPh sb="17" eb="19">
      <t>イッシキ</t>
    </rPh>
    <rPh sb="22" eb="23">
      <t>コク</t>
    </rPh>
    <phoneticPr fontId="1"/>
  </si>
  <si>
    <t>タイ</t>
    <phoneticPr fontId="1"/>
  </si>
  <si>
    <t>香港</t>
    <rPh sb="0" eb="2">
      <t>ホンコン</t>
    </rPh>
    <phoneticPr fontId="1"/>
  </si>
  <si>
    <t>マレーシア</t>
    <phoneticPr fontId="1"/>
  </si>
  <si>
    <t>インドネシア</t>
    <phoneticPr fontId="1"/>
  </si>
  <si>
    <t>合計</t>
    <rPh sb="0" eb="2">
      <t>ゴウケイ</t>
    </rPh>
    <phoneticPr fontId="1"/>
  </si>
  <si>
    <t>会場賃借料、設営費、撤去費一式（８か国）</t>
    <rPh sb="0" eb="2">
      <t>カイジョウ</t>
    </rPh>
    <rPh sb="2" eb="5">
      <t>チンシャクリョウ</t>
    </rPh>
    <rPh sb="6" eb="9">
      <t>セツエイヒ</t>
    </rPh>
    <rPh sb="10" eb="12">
      <t>テッキョ</t>
    </rPh>
    <rPh sb="12" eb="13">
      <t>ヒ</t>
    </rPh>
    <rPh sb="13" eb="15">
      <t>イッシキ</t>
    </rPh>
    <rPh sb="18" eb="19">
      <t>コク</t>
    </rPh>
    <phoneticPr fontId="1"/>
  </si>
  <si>
    <t>消耗品費等（８か国）</t>
    <rPh sb="0" eb="3">
      <t>ショウモウヒン</t>
    </rPh>
    <rPh sb="3" eb="4">
      <t>ピ</t>
    </rPh>
    <rPh sb="4" eb="5">
      <t>トウ</t>
    </rPh>
    <rPh sb="8" eb="9">
      <t>コク</t>
    </rPh>
    <phoneticPr fontId="1"/>
  </si>
  <si>
    <t>プロモーター設置</t>
    <rPh sb="6" eb="8">
      <t>セッチ</t>
    </rPh>
    <phoneticPr fontId="1"/>
  </si>
  <si>
    <t>人件費</t>
    <rPh sb="0" eb="3">
      <t>ジンケンヒ</t>
    </rPh>
    <phoneticPr fontId="1"/>
  </si>
  <si>
    <t>東京～各国（５回×３か国）</t>
    <rPh sb="0" eb="2">
      <t>トウキョウ</t>
    </rPh>
    <rPh sb="3" eb="5">
      <t>カッコク</t>
    </rPh>
    <rPh sb="7" eb="8">
      <t>カイ</t>
    </rPh>
    <rPh sb="11" eb="12">
      <t>コク</t>
    </rPh>
    <phoneticPr fontId="1"/>
  </si>
  <si>
    <t>海上（梨）５回、航空（いちご）15回</t>
    <rPh sb="3" eb="4">
      <t>ナシ</t>
    </rPh>
    <phoneticPr fontId="1"/>
  </si>
  <si>
    <t>１人×20回</t>
    <rPh sb="1" eb="2">
      <t>ニン</t>
    </rPh>
    <rPh sb="5" eb="6">
      <t>カイ</t>
    </rPh>
    <phoneticPr fontId="1"/>
  </si>
  <si>
    <t>港・空港～プロモーション実施場所（20回）</t>
    <rPh sb="0" eb="1">
      <t>ミナト</t>
    </rPh>
    <rPh sb="2" eb="4">
      <t>クウコウ</t>
    </rPh>
    <rPh sb="12" eb="14">
      <t>ジッシ</t>
    </rPh>
    <rPh sb="14" eb="16">
      <t>バショ</t>
    </rPh>
    <rPh sb="19" eb="20">
      <t>カイ</t>
    </rPh>
    <phoneticPr fontId="1"/>
  </si>
  <si>
    <t>宇都宮～東京（20回）</t>
    <rPh sb="0" eb="3">
      <t>ウツノミヤ</t>
    </rPh>
    <rPh sb="4" eb="6">
      <t>トウキョウ</t>
    </rPh>
    <rPh sb="9" eb="10">
      <t>カイ</t>
    </rPh>
    <phoneticPr fontId="1"/>
  </si>
  <si>
    <t>１人×２日（土日）×30週・店舗</t>
    <rPh sb="1" eb="2">
      <t>ニン</t>
    </rPh>
    <rPh sb="4" eb="5">
      <t>ニチ</t>
    </rPh>
    <rPh sb="6" eb="7">
      <t>ド</t>
    </rPh>
    <rPh sb="7" eb="8">
      <t>ニチ</t>
    </rPh>
    <rPh sb="12" eb="13">
      <t>シュウ</t>
    </rPh>
    <rPh sb="14" eb="16">
      <t>テンポ</t>
    </rPh>
    <phoneticPr fontId="1"/>
  </si>
  <si>
    <t>にっこり：2,200円/箱（５箱×15週・店舗）</t>
    <rPh sb="10" eb="11">
      <t>エン</t>
    </rPh>
    <rPh sb="12" eb="13">
      <t>ハコ</t>
    </rPh>
    <rPh sb="15" eb="16">
      <t>ハコ</t>
    </rPh>
    <rPh sb="19" eb="20">
      <t>シュウ</t>
    </rPh>
    <rPh sb="21" eb="23">
      <t>テンポ</t>
    </rPh>
    <phoneticPr fontId="1"/>
  </si>
  <si>
    <t>とちあいか：1,400円/箱（20箱×15週・店舗）</t>
    <rPh sb="11" eb="12">
      <t>エン</t>
    </rPh>
    <rPh sb="13" eb="14">
      <t>ハコ</t>
    </rPh>
    <rPh sb="17" eb="18">
      <t>ハコ</t>
    </rPh>
    <rPh sb="21" eb="22">
      <t>シュウ</t>
    </rPh>
    <rPh sb="23" eb="25">
      <t>テンポ</t>
    </rPh>
    <phoneticPr fontId="1"/>
  </si>
  <si>
    <t>ベトナム
（予備費抜き）</t>
    <rPh sb="6" eb="9">
      <t>ヨビヒ</t>
    </rPh>
    <rPh sb="9" eb="10">
      <t>ヌ</t>
    </rPh>
    <phoneticPr fontId="1"/>
  </si>
  <si>
    <t>消費者に対する試食販売活動</t>
    <rPh sb="0" eb="3">
      <t>ショウヒシャ</t>
    </rPh>
    <rPh sb="4" eb="5">
      <t>タイ</t>
    </rPh>
    <rPh sb="7" eb="9">
      <t>シショク</t>
    </rPh>
    <rPh sb="9" eb="11">
      <t>ハンバイ</t>
    </rPh>
    <rPh sb="11" eb="13">
      <t>カツドウ</t>
    </rPh>
    <phoneticPr fontId="1"/>
  </si>
  <si>
    <t>ＳＮＳや電子商取引（ＥＣ）サイトを活用した販売促進活動</t>
    <rPh sb="4" eb="6">
      <t>デンシ</t>
    </rPh>
    <rPh sb="6" eb="9">
      <t>ショウトリヒキ</t>
    </rPh>
    <rPh sb="17" eb="19">
      <t>カツヨウ</t>
    </rPh>
    <rPh sb="21" eb="23">
      <t>ハンバイ</t>
    </rPh>
    <rPh sb="23" eb="25">
      <t>ソクシン</t>
    </rPh>
    <rPh sb="25" eb="27">
      <t>カツドウ</t>
    </rPh>
    <phoneticPr fontId="1"/>
  </si>
  <si>
    <t>今後の更なる輸出拡大を図るための提案</t>
    <rPh sb="0" eb="2">
      <t>コンゴ</t>
    </rPh>
    <rPh sb="3" eb="4">
      <t>サラ</t>
    </rPh>
    <rPh sb="6" eb="8">
      <t>ユシュツ</t>
    </rPh>
    <rPh sb="8" eb="10">
      <t>カクダイ</t>
    </rPh>
    <rPh sb="11" eb="12">
      <t>ハカ</t>
    </rPh>
    <rPh sb="16" eb="18">
      <t>テイアン</t>
    </rPh>
    <phoneticPr fontId="1"/>
  </si>
  <si>
    <t>プロモーションの実施</t>
    <rPh sb="8" eb="10">
      <t>ジッシ</t>
    </rPh>
    <phoneticPr fontId="1"/>
  </si>
  <si>
    <t>現地バイヤーや商品販売担当者等への啓発活動</t>
    <phoneticPr fontId="1"/>
  </si>
  <si>
    <t>効果的な県産農産物プロモーション活動に向けた提案</t>
    <rPh sb="0" eb="2">
      <t>コウカ</t>
    </rPh>
    <rPh sb="2" eb="3">
      <t>テキ</t>
    </rPh>
    <rPh sb="4" eb="5">
      <t>アガタ</t>
    </rPh>
    <rPh sb="5" eb="6">
      <t>サン</t>
    </rPh>
    <rPh sb="6" eb="9">
      <t>ノウサンブツ</t>
    </rPh>
    <rPh sb="16" eb="18">
      <t>カツドウ</t>
    </rPh>
    <rPh sb="19" eb="20">
      <t>ム</t>
    </rPh>
    <rPh sb="22" eb="24">
      <t>テイアン</t>
    </rPh>
    <phoneticPr fontId="1"/>
  </si>
  <si>
    <t>（７）</t>
    <phoneticPr fontId="1"/>
  </si>
  <si>
    <t>（８）</t>
    <phoneticPr fontId="1"/>
  </si>
  <si>
    <t>ＥＣサイト掲載経費・広告費</t>
    <rPh sb="5" eb="7">
      <t>ケイサイ</t>
    </rPh>
    <rPh sb="7" eb="9">
      <t>ケイヒ</t>
    </rPh>
    <rPh sb="10" eb="13">
      <t>コウコクヒ</t>
    </rPh>
    <phoneticPr fontId="1"/>
  </si>
  <si>
    <t>渡航費等
通関・税金等経費
現地保管料</t>
    <rPh sb="0" eb="3">
      <t>トコウヒ</t>
    </rPh>
    <rPh sb="3" eb="4">
      <t>トウ</t>
    </rPh>
    <rPh sb="5" eb="7">
      <t>ツウカン</t>
    </rPh>
    <rPh sb="8" eb="10">
      <t>ゼイキン</t>
    </rPh>
    <rPh sb="10" eb="11">
      <t>トウ</t>
    </rPh>
    <rPh sb="11" eb="13">
      <t>ケイヒ</t>
    </rPh>
    <rPh sb="14" eb="16">
      <t>ゲンチ</t>
    </rPh>
    <rPh sb="16" eb="19">
      <t>ホカンリョウ</t>
    </rPh>
    <phoneticPr fontId="1"/>
  </si>
  <si>
    <t>１人×１日×８か国（いちご５か国、梨３か国）</t>
    <rPh sb="1" eb="2">
      <t>ニン</t>
    </rPh>
    <rPh sb="4" eb="5">
      <t>ニチ</t>
    </rPh>
    <rPh sb="8" eb="9">
      <t>コク</t>
    </rPh>
    <rPh sb="15" eb="16">
      <t>コク</t>
    </rPh>
    <rPh sb="17" eb="18">
      <t>ナシ</t>
    </rPh>
    <rPh sb="20" eb="21">
      <t>コク</t>
    </rPh>
    <phoneticPr fontId="1"/>
  </si>
  <si>
    <t>試食宣伝等におけるサンプルの手配等</t>
    <rPh sb="0" eb="2">
      <t>シショク</t>
    </rPh>
    <rPh sb="2" eb="4">
      <t>センデン</t>
    </rPh>
    <rPh sb="4" eb="5">
      <t>トウ</t>
    </rPh>
    <rPh sb="14" eb="16">
      <t>テハイ</t>
    </rPh>
    <rPh sb="16" eb="17">
      <t>トウ</t>
    </rPh>
    <phoneticPr fontId="1"/>
  </si>
  <si>
    <t>ＳＮＳやＥＣサイトへの掲載・運営（５か国）</t>
    <rPh sb="11" eb="13">
      <t>ケイサイ</t>
    </rPh>
    <rPh sb="14" eb="16">
      <t>ウンエイ</t>
    </rPh>
    <rPh sb="19" eb="20">
      <t>コク</t>
    </rPh>
    <phoneticPr fontId="1"/>
  </si>
  <si>
    <t>サンプル調達・送付費、商談調整費等一式（５か国）</t>
    <rPh sb="4" eb="6">
      <t>チョウタツ</t>
    </rPh>
    <rPh sb="7" eb="9">
      <t>ソウフ</t>
    </rPh>
    <rPh sb="9" eb="10">
      <t>ヒ</t>
    </rPh>
    <rPh sb="11" eb="13">
      <t>ショウダン</t>
    </rPh>
    <rPh sb="13" eb="16">
      <t>チョウセイヒ</t>
    </rPh>
    <rPh sb="16" eb="17">
      <t>トウ</t>
    </rPh>
    <rPh sb="17" eb="19">
      <t>イッシキ</t>
    </rPh>
    <rPh sb="22" eb="23">
      <t>コク</t>
    </rPh>
    <phoneticPr fontId="1"/>
  </si>
  <si>
    <t>その他（本委託業務の実施に当たり、その他必要な業務）</t>
    <rPh sb="2" eb="3">
      <t>タ</t>
    </rPh>
    <phoneticPr fontId="1"/>
  </si>
  <si>
    <t>１人×２日（土日）×延べ30週</t>
    <rPh sb="1" eb="2">
      <t>ニン</t>
    </rPh>
    <rPh sb="4" eb="5">
      <t>ニチ</t>
    </rPh>
    <rPh sb="6" eb="7">
      <t>ド</t>
    </rPh>
    <rPh sb="7" eb="8">
      <t>ニチ</t>
    </rPh>
    <rPh sb="10" eb="11">
      <t>ノ</t>
    </rPh>
    <rPh sb="14" eb="15">
      <t>シュウ</t>
    </rPh>
    <phoneticPr fontId="1"/>
  </si>
  <si>
    <t>にっこり：2,200円/箱（５箱×延べ15週）</t>
    <rPh sb="10" eb="11">
      <t>エン</t>
    </rPh>
    <rPh sb="12" eb="13">
      <t>ハコ</t>
    </rPh>
    <rPh sb="15" eb="16">
      <t>ハコ</t>
    </rPh>
    <rPh sb="17" eb="18">
      <t>ノ</t>
    </rPh>
    <rPh sb="21" eb="22">
      <t>シュウ</t>
    </rPh>
    <phoneticPr fontId="1"/>
  </si>
  <si>
    <t>とちあいか：1,400円/箱（20箱×延べ15週）</t>
    <rPh sb="11" eb="12">
      <t>エン</t>
    </rPh>
    <rPh sb="13" eb="14">
      <t>ハコ</t>
    </rPh>
    <rPh sb="17" eb="18">
      <t>ハコ</t>
    </rPh>
    <rPh sb="19" eb="20">
      <t>ノ</t>
    </rPh>
    <rPh sb="23" eb="24">
      <t>シュウ</t>
    </rPh>
    <phoneticPr fontId="1"/>
  </si>
  <si>
    <t>東南アジア及び香港における青果物プロモーション業務委託経費積算書</t>
    <rPh sb="0" eb="2">
      <t>トウナン</t>
    </rPh>
    <rPh sb="5" eb="6">
      <t>オヨ</t>
    </rPh>
    <rPh sb="7" eb="9">
      <t>ホンコン</t>
    </rPh>
    <rPh sb="13" eb="16">
      <t>セイカブツ</t>
    </rPh>
    <rPh sb="23" eb="25">
      <t>ギョウム</t>
    </rPh>
    <rPh sb="25" eb="27">
      <t>イタク</t>
    </rPh>
    <rPh sb="27" eb="29">
      <t>ケイヒ</t>
    </rPh>
    <rPh sb="29" eb="31">
      <t>セキサン</t>
    </rPh>
    <rPh sb="31" eb="32">
      <t>ショ</t>
    </rPh>
    <phoneticPr fontId="1"/>
  </si>
  <si>
    <t>※必要に応じて、適宜行を追加する。</t>
    <rPh sb="1" eb="3">
      <t>ヒツヨウ</t>
    </rPh>
    <rPh sb="4" eb="5">
      <t>オウ</t>
    </rPh>
    <rPh sb="8" eb="10">
      <t>テキギ</t>
    </rPh>
    <rPh sb="10" eb="11">
      <t>ギョウ</t>
    </rPh>
    <rPh sb="12" eb="14">
      <t>ツイカ</t>
    </rPh>
    <phoneticPr fontId="1"/>
  </si>
  <si>
    <t>（様式６）</t>
    <rPh sb="1" eb="3">
      <t>ヨウシキ</t>
    </rPh>
    <phoneticPr fontId="1"/>
  </si>
  <si>
    <t>効果的な県産青果物プロモーション活動に向けた提案</t>
    <rPh sb="0" eb="2">
      <t>コウカ</t>
    </rPh>
    <rPh sb="2" eb="3">
      <t>テキ</t>
    </rPh>
    <rPh sb="4" eb="5">
      <t>アガタ</t>
    </rPh>
    <rPh sb="5" eb="6">
      <t>サン</t>
    </rPh>
    <rPh sb="6" eb="9">
      <t>セイカブツ</t>
    </rPh>
    <rPh sb="16" eb="18">
      <t>カツドウ</t>
    </rPh>
    <rPh sb="19" eb="20">
      <t>ム</t>
    </rPh>
    <rPh sb="22" eb="24">
      <t>テイアン</t>
    </rPh>
    <phoneticPr fontId="1"/>
  </si>
  <si>
    <t>試食用青果物の調達</t>
    <rPh sb="0" eb="2">
      <t>シショク</t>
    </rPh>
    <rPh sb="2" eb="3">
      <t>ヨウ</t>
    </rPh>
    <rPh sb="3" eb="6">
      <t>セイカブツ</t>
    </rPh>
    <rPh sb="7" eb="9">
      <t>チョウタツ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</si>
</sst>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color rgb="FF000000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2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color theme="1"/>
      <name val="ＭＳ 明朝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6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7" fillId="0" borderId="0" applyFont="0" applyFill="0" applyBorder="0" applyAlignment="0" applyProtection="0">
      <alignment vertical="center"/>
    </xf>
  </cellStyleXfs>
  <cellXfs count="209">
    <xf numFmtId="0" fontId="0" fillId="0" borderId="0" xfId="0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>
      <alignment vertical="center"/>
    </xf>
    <xf numFmtId="49" fontId="2" fillId="0" borderId="4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 shrinkToFit="1"/>
    </xf>
    <xf numFmtId="49" fontId="2" fillId="0" borderId="4" xfId="0" applyNumberFormat="1" applyFont="1" applyBorder="1" applyAlignment="1">
      <alignment horizontal="center" vertical="center" shrinkToFit="1"/>
    </xf>
    <xf numFmtId="49" fontId="2" fillId="0" borderId="5" xfId="0" applyNumberFormat="1" applyFont="1" applyBorder="1" applyAlignment="1">
      <alignment horizontal="center" vertical="center" shrinkToFit="1"/>
    </xf>
    <xf numFmtId="49" fontId="4" fillId="0" borderId="4" xfId="0" applyNumberFormat="1" applyFont="1" applyBorder="1" applyAlignment="1">
      <alignment horizontal="center" vertical="center" shrinkToFit="1"/>
    </xf>
    <xf numFmtId="176" fontId="2" fillId="0" borderId="1" xfId="0" applyNumberFormat="1" applyFont="1" applyBorder="1">
      <alignment vertical="center"/>
    </xf>
    <xf numFmtId="176" fontId="2" fillId="0" borderId="9" xfId="0" applyNumberFormat="1" applyFont="1" applyBorder="1">
      <alignment vertical="center"/>
    </xf>
    <xf numFmtId="176" fontId="2" fillId="0" borderId="12" xfId="0" applyNumberFormat="1" applyFont="1" applyBorder="1">
      <alignment vertical="center"/>
    </xf>
    <xf numFmtId="0" fontId="2" fillId="0" borderId="6" xfId="0" applyFont="1" applyBorder="1" applyAlignment="1">
      <alignment vertical="center"/>
    </xf>
    <xf numFmtId="176" fontId="2" fillId="0" borderId="14" xfId="0" applyNumberFormat="1" applyFont="1" applyBorder="1">
      <alignment vertical="center"/>
    </xf>
    <xf numFmtId="176" fontId="2" fillId="0" borderId="15" xfId="0" applyNumberFormat="1" applyFont="1" applyBorder="1">
      <alignment vertical="center"/>
    </xf>
    <xf numFmtId="176" fontId="2" fillId="0" borderId="17" xfId="0" applyNumberFormat="1" applyFont="1" applyBorder="1">
      <alignment vertical="center"/>
    </xf>
    <xf numFmtId="49" fontId="2" fillId="0" borderId="2" xfId="0" applyNumberFormat="1" applyFont="1" applyBorder="1" applyAlignment="1">
      <alignment horizontal="center" vertical="center" shrinkToFit="1"/>
    </xf>
    <xf numFmtId="0" fontId="5" fillId="0" borderId="0" xfId="0" applyFont="1" applyAlignment="1">
      <alignment horizontal="right" vertical="center"/>
    </xf>
    <xf numFmtId="49" fontId="2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2" fillId="2" borderId="17" xfId="0" applyFont="1" applyFill="1" applyBorder="1" applyAlignment="1">
      <alignment horizontal="left" vertical="center" shrinkToFit="1"/>
    </xf>
    <xf numFmtId="0" fontId="2" fillId="2" borderId="18" xfId="0" applyFont="1" applyFill="1" applyBorder="1" applyAlignment="1">
      <alignment vertical="center" shrinkToFit="1"/>
    </xf>
    <xf numFmtId="176" fontId="2" fillId="2" borderId="17" xfId="0" applyNumberFormat="1" applyFont="1" applyFill="1" applyBorder="1">
      <alignment vertical="center"/>
    </xf>
    <xf numFmtId="0" fontId="2" fillId="2" borderId="1" xfId="0" applyFont="1" applyFill="1" applyBorder="1" applyAlignment="1">
      <alignment horizontal="left" vertical="center" shrinkToFit="1"/>
    </xf>
    <xf numFmtId="0" fontId="2" fillId="2" borderId="5" xfId="0" applyFont="1" applyFill="1" applyBorder="1" applyAlignment="1">
      <alignment vertical="center" shrinkToFit="1"/>
    </xf>
    <xf numFmtId="176" fontId="2" fillId="2" borderId="1" xfId="0" applyNumberFormat="1" applyFont="1" applyFill="1" applyBorder="1">
      <alignment vertical="center"/>
    </xf>
    <xf numFmtId="0" fontId="2" fillId="2" borderId="9" xfId="0" applyFont="1" applyFill="1" applyBorder="1" applyAlignment="1">
      <alignment horizontal="left" vertical="center" shrinkToFit="1"/>
    </xf>
    <xf numFmtId="0" fontId="2" fillId="2" borderId="6" xfId="0" applyFont="1" applyFill="1" applyBorder="1" applyAlignment="1">
      <alignment vertical="center" shrinkToFit="1"/>
    </xf>
    <xf numFmtId="176" fontId="2" fillId="2" borderId="9" xfId="0" applyNumberFormat="1" applyFont="1" applyFill="1" applyBorder="1">
      <alignment vertical="center"/>
    </xf>
    <xf numFmtId="0" fontId="2" fillId="2" borderId="11" xfId="0" applyFont="1" applyFill="1" applyBorder="1" applyAlignment="1">
      <alignment vertical="center" shrinkToFit="1"/>
    </xf>
    <xf numFmtId="0" fontId="2" fillId="2" borderId="7" xfId="0" applyFont="1" applyFill="1" applyBorder="1" applyAlignment="1">
      <alignment vertical="center" shrinkToFit="1"/>
    </xf>
    <xf numFmtId="176" fontId="2" fillId="2" borderId="11" xfId="0" applyNumberFormat="1" applyFont="1" applyFill="1" applyBorder="1">
      <alignment vertical="center"/>
    </xf>
    <xf numFmtId="0" fontId="2" fillId="2" borderId="20" xfId="0" applyFont="1" applyFill="1" applyBorder="1" applyAlignment="1">
      <alignment vertical="center" shrinkToFit="1"/>
    </xf>
    <xf numFmtId="176" fontId="2" fillId="2" borderId="12" xfId="0" applyNumberFormat="1" applyFont="1" applyFill="1" applyBorder="1">
      <alignment vertical="center"/>
    </xf>
    <xf numFmtId="0" fontId="2" fillId="2" borderId="11" xfId="0" applyFont="1" applyFill="1" applyBorder="1" applyAlignment="1">
      <alignment horizontal="left" vertical="center" shrinkToFit="1"/>
    </xf>
    <xf numFmtId="0" fontId="2" fillId="2" borderId="23" xfId="0" applyFont="1" applyFill="1" applyBorder="1" applyAlignment="1">
      <alignment vertical="center" shrinkToFit="1"/>
    </xf>
    <xf numFmtId="0" fontId="2" fillId="2" borderId="15" xfId="0" applyFont="1" applyFill="1" applyBorder="1" applyAlignment="1">
      <alignment vertical="center" shrinkToFit="1"/>
    </xf>
    <xf numFmtId="0" fontId="2" fillId="2" borderId="8" xfId="0" applyFont="1" applyFill="1" applyBorder="1" applyAlignment="1">
      <alignment vertical="center" shrinkToFit="1"/>
    </xf>
    <xf numFmtId="176" fontId="2" fillId="2" borderId="15" xfId="0" applyNumberFormat="1" applyFont="1" applyFill="1" applyBorder="1">
      <alignment vertical="center"/>
    </xf>
    <xf numFmtId="0" fontId="2" fillId="2" borderId="9" xfId="0" applyFont="1" applyFill="1" applyBorder="1" applyAlignment="1">
      <alignment vertical="center" shrinkToFit="1"/>
    </xf>
    <xf numFmtId="0" fontId="2" fillId="2" borderId="3" xfId="0" applyFont="1" applyFill="1" applyBorder="1" applyAlignment="1">
      <alignment vertical="center" shrinkToFit="1"/>
    </xf>
    <xf numFmtId="0" fontId="2" fillId="2" borderId="17" xfId="0" applyFont="1" applyFill="1" applyBorder="1" applyAlignment="1">
      <alignment vertical="center" shrinkToFit="1"/>
    </xf>
    <xf numFmtId="0" fontId="2" fillId="2" borderId="1" xfId="0" applyFont="1" applyFill="1" applyBorder="1" applyAlignment="1">
      <alignment vertical="center" shrinkToFit="1"/>
    </xf>
    <xf numFmtId="0" fontId="2" fillId="2" borderId="19" xfId="0" applyFont="1" applyFill="1" applyBorder="1" applyAlignment="1">
      <alignment vertical="center" shrinkToFit="1"/>
    </xf>
    <xf numFmtId="176" fontId="2" fillId="2" borderId="10" xfId="0" applyNumberFormat="1" applyFont="1" applyFill="1" applyBorder="1">
      <alignment vertical="center"/>
    </xf>
    <xf numFmtId="0" fontId="2" fillId="2" borderId="21" xfId="0" applyFont="1" applyFill="1" applyBorder="1" applyAlignment="1">
      <alignment vertical="center" shrinkToFit="1"/>
    </xf>
    <xf numFmtId="38" fontId="2" fillId="0" borderId="9" xfId="1" applyFont="1" applyBorder="1">
      <alignment vertical="center"/>
    </xf>
    <xf numFmtId="0" fontId="2" fillId="0" borderId="9" xfId="0" applyFont="1" applyBorder="1" applyAlignment="1">
      <alignment horizontal="center" vertical="center" wrapText="1"/>
    </xf>
    <xf numFmtId="38" fontId="2" fillId="0" borderId="6" xfId="1" applyFont="1" applyBorder="1">
      <alignment vertical="center"/>
    </xf>
    <xf numFmtId="0" fontId="2" fillId="0" borderId="13" xfId="0" applyFont="1" applyBorder="1">
      <alignment vertical="center"/>
    </xf>
    <xf numFmtId="0" fontId="8" fillId="0" borderId="13" xfId="0" applyFont="1" applyBorder="1">
      <alignment vertical="center"/>
    </xf>
    <xf numFmtId="38" fontId="2" fillId="0" borderId="30" xfId="1" applyFont="1" applyBorder="1">
      <alignment vertical="center"/>
    </xf>
    <xf numFmtId="0" fontId="2" fillId="0" borderId="3" xfId="0" applyFont="1" applyFill="1" applyBorder="1" applyAlignment="1">
      <alignment vertical="center" shrinkToFit="1"/>
    </xf>
    <xf numFmtId="38" fontId="2" fillId="3" borderId="31" xfId="1" applyFont="1" applyFill="1" applyBorder="1">
      <alignment vertical="center"/>
    </xf>
    <xf numFmtId="176" fontId="2" fillId="3" borderId="9" xfId="0" applyNumberFormat="1" applyFont="1" applyFill="1" applyBorder="1">
      <alignment vertical="center"/>
    </xf>
    <xf numFmtId="176" fontId="2" fillId="0" borderId="14" xfId="0" applyNumberFormat="1" applyFont="1" applyFill="1" applyBorder="1">
      <alignment vertical="center"/>
    </xf>
    <xf numFmtId="176" fontId="2" fillId="0" borderId="0" xfId="0" applyNumberFormat="1" applyFont="1">
      <alignment vertical="center"/>
    </xf>
    <xf numFmtId="0" fontId="2" fillId="0" borderId="19" xfId="0" applyFont="1" applyFill="1" applyBorder="1" applyAlignment="1">
      <alignment vertical="center" shrinkToFit="1"/>
    </xf>
    <xf numFmtId="176" fontId="2" fillId="4" borderId="14" xfId="0" applyNumberFormat="1" applyFont="1" applyFill="1" applyBorder="1">
      <alignment vertical="center"/>
    </xf>
    <xf numFmtId="176" fontId="2" fillId="4" borderId="9" xfId="0" applyNumberFormat="1" applyFont="1" applyFill="1" applyBorder="1">
      <alignment vertical="center"/>
    </xf>
    <xf numFmtId="176" fontId="2" fillId="4" borderId="11" xfId="0" applyNumberFormat="1" applyFont="1" applyFill="1" applyBorder="1">
      <alignment vertical="center"/>
    </xf>
    <xf numFmtId="176" fontId="2" fillId="4" borderId="17" xfId="0" applyNumberFormat="1" applyFont="1" applyFill="1" applyBorder="1">
      <alignment vertical="center"/>
    </xf>
    <xf numFmtId="176" fontId="2" fillId="4" borderId="10" xfId="0" applyNumberFormat="1" applyFont="1" applyFill="1" applyBorder="1">
      <alignment vertical="center"/>
    </xf>
    <xf numFmtId="0" fontId="2" fillId="0" borderId="9" xfId="0" applyFont="1" applyBorder="1" applyAlignment="1">
      <alignment horizontal="center" vertical="center"/>
    </xf>
    <xf numFmtId="38" fontId="2" fillId="0" borderId="27" xfId="1" applyFont="1" applyBorder="1" applyAlignment="1">
      <alignment vertical="center"/>
    </xf>
    <xf numFmtId="0" fontId="2" fillId="0" borderId="24" xfId="0" applyFont="1" applyBorder="1" applyAlignment="1">
      <alignment vertical="center"/>
    </xf>
    <xf numFmtId="38" fontId="2" fillId="0" borderId="11" xfId="1" applyFont="1" applyBorder="1" applyAlignment="1">
      <alignment vertical="center"/>
    </xf>
    <xf numFmtId="38" fontId="2" fillId="0" borderId="2" xfId="1" applyFont="1" applyBorder="1" applyAlignment="1">
      <alignment vertical="center"/>
    </xf>
    <xf numFmtId="0" fontId="2" fillId="0" borderId="1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176" fontId="2" fillId="0" borderId="9" xfId="0" applyNumberFormat="1" applyFont="1" applyFill="1" applyBorder="1">
      <alignment vertical="center"/>
    </xf>
    <xf numFmtId="0" fontId="2" fillId="0" borderId="9" xfId="0" applyFont="1" applyFill="1" applyBorder="1" applyAlignment="1">
      <alignment horizontal="left" vertical="center" shrinkToFit="1"/>
    </xf>
    <xf numFmtId="0" fontId="2" fillId="0" borderId="6" xfId="0" applyFont="1" applyFill="1" applyBorder="1" applyAlignment="1">
      <alignment vertical="center" shrinkToFit="1"/>
    </xf>
    <xf numFmtId="0" fontId="2" fillId="0" borderId="17" xfId="0" applyFont="1" applyFill="1" applyBorder="1" applyAlignment="1">
      <alignment horizontal="left" vertical="center" shrinkToFit="1"/>
    </xf>
    <xf numFmtId="0" fontId="2" fillId="0" borderId="18" xfId="0" applyFont="1" applyFill="1" applyBorder="1" applyAlignment="1">
      <alignment vertical="center" shrinkToFit="1"/>
    </xf>
    <xf numFmtId="176" fontId="2" fillId="0" borderId="17" xfId="0" applyNumberFormat="1" applyFont="1" applyFill="1" applyBorder="1">
      <alignment vertical="center"/>
    </xf>
    <xf numFmtId="0" fontId="2" fillId="0" borderId="10" xfId="0" applyFont="1" applyFill="1" applyBorder="1" applyAlignment="1">
      <alignment horizontal="left" vertical="center" shrinkToFit="1"/>
    </xf>
    <xf numFmtId="0" fontId="2" fillId="0" borderId="35" xfId="0" applyFont="1" applyFill="1" applyBorder="1" applyAlignment="1">
      <alignment vertical="center" shrinkToFit="1"/>
    </xf>
    <xf numFmtId="176" fontId="2" fillId="0" borderId="10" xfId="0" applyNumberFormat="1" applyFont="1" applyFill="1" applyBorder="1">
      <alignment vertical="center"/>
    </xf>
    <xf numFmtId="0" fontId="2" fillId="0" borderId="1" xfId="0" applyFont="1" applyFill="1" applyBorder="1" applyAlignment="1">
      <alignment horizontal="left" vertical="center" shrinkToFit="1"/>
    </xf>
    <xf numFmtId="0" fontId="2" fillId="0" borderId="5" xfId="0" applyFont="1" applyFill="1" applyBorder="1" applyAlignment="1">
      <alignment vertical="center" shrinkToFit="1"/>
    </xf>
    <xf numFmtId="176" fontId="2" fillId="0" borderId="1" xfId="0" applyNumberFormat="1" applyFont="1" applyFill="1" applyBorder="1">
      <alignment vertical="center"/>
    </xf>
    <xf numFmtId="0" fontId="2" fillId="0" borderId="9" xfId="0" applyFont="1" applyFill="1" applyBorder="1" applyAlignment="1">
      <alignment vertical="center" shrinkToFit="1"/>
    </xf>
    <xf numFmtId="0" fontId="2" fillId="0" borderId="11" xfId="0" applyFont="1" applyFill="1" applyBorder="1" applyAlignment="1">
      <alignment horizontal="left" vertical="center" shrinkToFit="1"/>
    </xf>
    <xf numFmtId="0" fontId="2" fillId="0" borderId="23" xfId="0" applyFont="1" applyFill="1" applyBorder="1" applyAlignment="1">
      <alignment vertical="center" shrinkToFit="1"/>
    </xf>
    <xf numFmtId="0" fontId="2" fillId="0" borderId="15" xfId="0" applyFont="1" applyFill="1" applyBorder="1" applyAlignment="1">
      <alignment vertical="center" shrinkToFit="1"/>
    </xf>
    <xf numFmtId="0" fontId="2" fillId="0" borderId="8" xfId="0" applyFont="1" applyFill="1" applyBorder="1" applyAlignment="1">
      <alignment vertical="center" shrinkToFit="1"/>
    </xf>
    <xf numFmtId="176" fontId="2" fillId="0" borderId="15" xfId="0" applyNumberFormat="1" applyFont="1" applyFill="1" applyBorder="1">
      <alignment vertical="center"/>
    </xf>
    <xf numFmtId="0" fontId="2" fillId="0" borderId="17" xfId="0" applyFont="1" applyFill="1" applyBorder="1" applyAlignment="1">
      <alignment vertical="center" shrinkToFit="1"/>
    </xf>
    <xf numFmtId="0" fontId="2" fillId="0" borderId="1" xfId="0" applyFont="1" applyFill="1" applyBorder="1" applyAlignment="1">
      <alignment vertical="center" shrinkToFit="1"/>
    </xf>
    <xf numFmtId="49" fontId="2" fillId="5" borderId="2" xfId="0" applyNumberFormat="1" applyFont="1" applyFill="1" applyBorder="1" applyAlignment="1">
      <alignment horizontal="center" vertical="center" shrinkToFit="1"/>
    </xf>
    <xf numFmtId="49" fontId="2" fillId="5" borderId="5" xfId="0" applyNumberFormat="1" applyFont="1" applyFill="1" applyBorder="1" applyAlignment="1">
      <alignment horizontal="center" vertical="center" shrinkToFit="1"/>
    </xf>
    <xf numFmtId="49" fontId="2" fillId="5" borderId="4" xfId="0" applyNumberFormat="1" applyFont="1" applyFill="1" applyBorder="1" applyAlignment="1">
      <alignment horizontal="center" vertical="center" shrinkToFit="1"/>
    </xf>
    <xf numFmtId="49" fontId="4" fillId="5" borderId="2" xfId="0" applyNumberFormat="1" applyFont="1" applyFill="1" applyBorder="1" applyAlignment="1">
      <alignment horizontal="center" vertical="center" shrinkToFit="1"/>
    </xf>
    <xf numFmtId="49" fontId="4" fillId="5" borderId="4" xfId="0" applyNumberFormat="1" applyFont="1" applyFill="1" applyBorder="1" applyAlignment="1">
      <alignment horizontal="center" vertical="center" shrinkToFit="1"/>
    </xf>
    <xf numFmtId="176" fontId="2" fillId="0" borderId="16" xfId="0" applyNumberFormat="1" applyFont="1" applyFill="1" applyBorder="1">
      <alignment vertical="center"/>
    </xf>
    <xf numFmtId="49" fontId="2" fillId="0" borderId="39" xfId="0" applyNumberFormat="1" applyFont="1" applyBorder="1" applyAlignment="1">
      <alignment horizontal="center" vertical="center"/>
    </xf>
    <xf numFmtId="176" fontId="2" fillId="3" borderId="42" xfId="0" applyNumberFormat="1" applyFont="1" applyFill="1" applyBorder="1">
      <alignment vertical="center"/>
    </xf>
    <xf numFmtId="49" fontId="2" fillId="0" borderId="43" xfId="0" applyNumberFormat="1" applyFont="1" applyBorder="1" applyAlignment="1">
      <alignment horizontal="center" vertical="center"/>
    </xf>
    <xf numFmtId="176" fontId="2" fillId="5" borderId="32" xfId="0" applyNumberFormat="1" applyFont="1" applyFill="1" applyBorder="1">
      <alignment vertical="center"/>
    </xf>
    <xf numFmtId="176" fontId="2" fillId="0" borderId="44" xfId="0" applyNumberFormat="1" applyFont="1" applyBorder="1">
      <alignment vertical="center"/>
    </xf>
    <xf numFmtId="176" fontId="2" fillId="5" borderId="33" xfId="0" applyNumberFormat="1" applyFont="1" applyFill="1" applyBorder="1">
      <alignment vertical="center"/>
    </xf>
    <xf numFmtId="176" fontId="2" fillId="0" borderId="45" xfId="0" applyNumberFormat="1" applyFont="1" applyBorder="1">
      <alignment vertical="center"/>
    </xf>
    <xf numFmtId="176" fontId="2" fillId="0" borderId="46" xfId="0" applyNumberFormat="1" applyFont="1" applyBorder="1">
      <alignment vertical="center"/>
    </xf>
    <xf numFmtId="176" fontId="2" fillId="0" borderId="34" xfId="0" applyNumberFormat="1" applyFont="1" applyBorder="1">
      <alignment vertical="center"/>
    </xf>
    <xf numFmtId="49" fontId="2" fillId="0" borderId="47" xfId="0" applyNumberFormat="1" applyFont="1" applyBorder="1" applyAlignment="1">
      <alignment horizontal="center" vertical="center"/>
    </xf>
    <xf numFmtId="49" fontId="2" fillId="5" borderId="48" xfId="0" applyNumberFormat="1" applyFont="1" applyFill="1" applyBorder="1" applyAlignment="1">
      <alignment horizontal="center" vertical="center" shrinkToFit="1"/>
    </xf>
    <xf numFmtId="0" fontId="2" fillId="0" borderId="49" xfId="0" applyFont="1" applyFill="1" applyBorder="1" applyAlignment="1">
      <alignment vertical="center" shrinkToFit="1"/>
    </xf>
    <xf numFmtId="0" fontId="2" fillId="0" borderId="50" xfId="0" applyFont="1" applyFill="1" applyBorder="1" applyAlignment="1">
      <alignment vertical="center" shrinkToFit="1"/>
    </xf>
    <xf numFmtId="176" fontId="2" fillId="0" borderId="49" xfId="0" applyNumberFormat="1" applyFont="1" applyFill="1" applyBorder="1">
      <alignment vertical="center"/>
    </xf>
    <xf numFmtId="176" fontId="2" fillId="0" borderId="51" xfId="0" applyNumberFormat="1" applyFont="1" applyBorder="1">
      <alignment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52" xfId="0" applyFont="1" applyBorder="1" applyAlignment="1">
      <alignment vertical="center"/>
    </xf>
    <xf numFmtId="0" fontId="2" fillId="0" borderId="55" xfId="0" applyFont="1" applyBorder="1" applyAlignment="1">
      <alignment horizontal="center" vertical="center"/>
    </xf>
    <xf numFmtId="0" fontId="2" fillId="0" borderId="56" xfId="0" applyFont="1" applyBorder="1" applyAlignment="1">
      <alignment horizontal="center" vertical="center"/>
    </xf>
    <xf numFmtId="176" fontId="2" fillId="0" borderId="57" xfId="0" applyNumberFormat="1" applyFont="1" applyBorder="1">
      <alignment vertical="center"/>
    </xf>
    <xf numFmtId="176" fontId="2" fillId="4" borderId="44" xfId="0" applyNumberFormat="1" applyFont="1" applyFill="1" applyBorder="1">
      <alignment vertical="center"/>
    </xf>
    <xf numFmtId="176" fontId="2" fillId="4" borderId="45" xfId="0" applyNumberFormat="1" applyFont="1" applyFill="1" applyBorder="1">
      <alignment vertical="center"/>
    </xf>
    <xf numFmtId="49" fontId="4" fillId="5" borderId="48" xfId="0" applyNumberFormat="1" applyFont="1" applyFill="1" applyBorder="1" applyAlignment="1">
      <alignment horizontal="center" vertical="center" shrinkToFit="1"/>
    </xf>
    <xf numFmtId="0" fontId="2" fillId="0" borderId="59" xfId="0" applyFont="1" applyFill="1" applyBorder="1" applyAlignment="1">
      <alignment vertical="center" shrinkToFit="1"/>
    </xf>
    <xf numFmtId="176" fontId="2" fillId="0" borderId="60" xfId="0" applyNumberFormat="1" applyFont="1" applyFill="1" applyBorder="1">
      <alignment vertical="center"/>
    </xf>
    <xf numFmtId="176" fontId="2" fillId="4" borderId="61" xfId="0" applyNumberFormat="1" applyFont="1" applyFill="1" applyBorder="1">
      <alignment vertical="center"/>
    </xf>
    <xf numFmtId="49" fontId="4" fillId="0" borderId="39" xfId="0" applyNumberFormat="1" applyFont="1" applyBorder="1" applyAlignment="1">
      <alignment horizontal="center" vertical="center"/>
    </xf>
    <xf numFmtId="176" fontId="2" fillId="0" borderId="56" xfId="0" applyNumberFormat="1" applyFont="1" applyBorder="1">
      <alignment vertical="center"/>
    </xf>
    <xf numFmtId="176" fontId="2" fillId="3" borderId="56" xfId="0" applyNumberFormat="1" applyFont="1" applyFill="1" applyBorder="1">
      <alignment vertical="center"/>
    </xf>
    <xf numFmtId="176" fontId="2" fillId="5" borderId="61" xfId="0" applyNumberFormat="1" applyFont="1" applyFill="1" applyBorder="1">
      <alignment vertical="center"/>
    </xf>
    <xf numFmtId="176" fontId="2" fillId="5" borderId="51" xfId="0" applyNumberFormat="1" applyFont="1" applyFill="1" applyBorder="1">
      <alignment vertical="center"/>
    </xf>
    <xf numFmtId="49" fontId="4" fillId="0" borderId="11" xfId="0" applyNumberFormat="1" applyFont="1" applyFill="1" applyBorder="1" applyAlignment="1">
      <alignment horizontal="left" vertical="center" shrinkToFit="1"/>
    </xf>
    <xf numFmtId="0" fontId="2" fillId="0" borderId="63" xfId="0" applyFont="1" applyFill="1" applyBorder="1" applyAlignment="1">
      <alignment vertical="center" shrinkToFit="1"/>
    </xf>
    <xf numFmtId="0" fontId="2" fillId="0" borderId="0" xfId="0" applyFont="1" applyAlignment="1">
      <alignment horizontal="right" vertical="center"/>
    </xf>
    <xf numFmtId="0" fontId="2" fillId="0" borderId="0" xfId="0" applyFont="1" applyBorder="1">
      <alignment vertical="center"/>
    </xf>
    <xf numFmtId="0" fontId="6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2" fillId="0" borderId="0" xfId="0" applyFont="1" applyFill="1" applyBorder="1" applyAlignment="1">
      <alignment horizontal="center" vertical="center"/>
    </xf>
    <xf numFmtId="176" fontId="2" fillId="0" borderId="0" xfId="0" applyNumberFormat="1" applyFont="1" applyFill="1" applyBorder="1">
      <alignment vertical="center"/>
    </xf>
    <xf numFmtId="176" fontId="2" fillId="0" borderId="0" xfId="0" applyNumberFormat="1" applyFont="1" applyBorder="1">
      <alignment vertical="center"/>
    </xf>
    <xf numFmtId="0" fontId="2" fillId="0" borderId="40" xfId="0" applyFont="1" applyFill="1" applyBorder="1" applyAlignment="1">
      <alignment vertical="center" shrinkToFit="1"/>
    </xf>
    <xf numFmtId="0" fontId="2" fillId="0" borderId="41" xfId="0" applyFont="1" applyFill="1" applyBorder="1" applyAlignment="1">
      <alignment vertical="center" shrinkToFit="1"/>
    </xf>
    <xf numFmtId="0" fontId="2" fillId="0" borderId="62" xfId="0" applyFont="1" applyFill="1" applyBorder="1" applyAlignment="1">
      <alignment horizontal="center" vertical="center" shrinkToFit="1"/>
    </xf>
    <xf numFmtId="0" fontId="2" fillId="0" borderId="50" xfId="0" applyFont="1" applyFill="1" applyBorder="1" applyAlignment="1">
      <alignment horizontal="center" vertical="center" shrinkToFit="1"/>
    </xf>
    <xf numFmtId="49" fontId="2" fillId="0" borderId="52" xfId="0" applyNumberFormat="1" applyFont="1" applyBorder="1" applyAlignment="1">
      <alignment horizontal="center" vertical="center"/>
    </xf>
    <xf numFmtId="49" fontId="2" fillId="0" borderId="53" xfId="0" applyNumberFormat="1" applyFont="1" applyBorder="1" applyAlignment="1">
      <alignment horizontal="center" vertical="center"/>
    </xf>
    <xf numFmtId="49" fontId="2" fillId="0" borderId="54" xfId="0" applyNumberFormat="1" applyFont="1" applyBorder="1" applyAlignment="1">
      <alignment horizontal="center" vertical="center"/>
    </xf>
    <xf numFmtId="49" fontId="2" fillId="0" borderId="64" xfId="0" applyNumberFormat="1" applyFont="1" applyBorder="1" applyAlignment="1">
      <alignment horizontal="center" vertical="center"/>
    </xf>
    <xf numFmtId="49" fontId="2" fillId="0" borderId="55" xfId="0" applyNumberFormat="1" applyFont="1" applyBorder="1" applyAlignment="1">
      <alignment horizontal="center" vertical="center"/>
    </xf>
    <xf numFmtId="0" fontId="2" fillId="0" borderId="64" xfId="0" applyFont="1" applyBorder="1" applyAlignment="1">
      <alignment horizontal="center" vertical="center"/>
    </xf>
    <xf numFmtId="0" fontId="2" fillId="0" borderId="55" xfId="0" applyFont="1" applyBorder="1" applyAlignment="1">
      <alignment horizontal="center" vertical="center"/>
    </xf>
    <xf numFmtId="49" fontId="4" fillId="0" borderId="62" xfId="0" applyNumberFormat="1" applyFont="1" applyFill="1" applyBorder="1" applyAlignment="1">
      <alignment horizontal="left" vertical="center" shrinkToFit="1"/>
    </xf>
    <xf numFmtId="49" fontId="4" fillId="0" borderId="63" xfId="0" applyNumberFormat="1" applyFont="1" applyFill="1" applyBorder="1" applyAlignment="1">
      <alignment horizontal="left" vertical="center" shrinkToFit="1"/>
    </xf>
    <xf numFmtId="0" fontId="4" fillId="0" borderId="40" xfId="0" applyFont="1" applyFill="1" applyBorder="1" applyAlignment="1">
      <alignment vertical="center" shrinkToFit="1"/>
    </xf>
    <xf numFmtId="0" fontId="4" fillId="0" borderId="41" xfId="0" applyFont="1" applyFill="1" applyBorder="1" applyAlignment="1">
      <alignment vertical="center" shrinkToFit="1"/>
    </xf>
    <xf numFmtId="0" fontId="2" fillId="5" borderId="0" xfId="0" applyFont="1" applyFill="1" applyBorder="1" applyAlignment="1">
      <alignment vertical="center" shrinkToFit="1"/>
    </xf>
    <xf numFmtId="0" fontId="2" fillId="5" borderId="16" xfId="0" applyFont="1" applyFill="1" applyBorder="1" applyAlignment="1">
      <alignment vertical="center" shrinkToFit="1"/>
    </xf>
    <xf numFmtId="0" fontId="2" fillId="5" borderId="3" xfId="0" applyFont="1" applyFill="1" applyBorder="1" applyAlignment="1">
      <alignment horizontal="left" vertical="center" shrinkToFit="1"/>
    </xf>
    <xf numFmtId="0" fontId="2" fillId="5" borderId="13" xfId="0" applyFont="1" applyFill="1" applyBorder="1" applyAlignment="1">
      <alignment horizontal="left" vertical="center" shrinkToFit="1"/>
    </xf>
    <xf numFmtId="0" fontId="2" fillId="5" borderId="7" xfId="0" applyFont="1" applyFill="1" applyBorder="1" applyAlignment="1">
      <alignment vertical="center" shrinkToFit="1"/>
    </xf>
    <xf numFmtId="0" fontId="2" fillId="5" borderId="24" xfId="0" applyFont="1" applyFill="1" applyBorder="1" applyAlignment="1">
      <alignment vertical="center" shrinkToFit="1"/>
    </xf>
    <xf numFmtId="0" fontId="6" fillId="0" borderId="0" xfId="0" applyFont="1" applyAlignment="1">
      <alignment horizontal="center" vertical="center"/>
    </xf>
    <xf numFmtId="0" fontId="2" fillId="0" borderId="53" xfId="0" applyFont="1" applyBorder="1" applyAlignment="1">
      <alignment horizontal="center" vertical="center"/>
    </xf>
    <xf numFmtId="0" fontId="2" fillId="0" borderId="54" xfId="0" applyFont="1" applyBorder="1" applyAlignment="1">
      <alignment horizontal="center" vertical="center"/>
    </xf>
    <xf numFmtId="0" fontId="4" fillId="0" borderId="40" xfId="0" applyFont="1" applyBorder="1" applyAlignment="1">
      <alignment vertical="center" shrinkToFit="1"/>
    </xf>
    <xf numFmtId="0" fontId="4" fillId="0" borderId="41" xfId="0" applyFont="1" applyBorder="1" applyAlignment="1">
      <alignment vertical="center" shrinkToFit="1"/>
    </xf>
    <xf numFmtId="0" fontId="2" fillId="0" borderId="36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38" fontId="2" fillId="0" borderId="11" xfId="1" applyFont="1" applyBorder="1" applyAlignment="1">
      <alignment horizontal="center" vertical="center"/>
    </xf>
    <xf numFmtId="38" fontId="2" fillId="0" borderId="14" xfId="1" applyFont="1" applyBorder="1" applyAlignment="1">
      <alignment horizontal="center" vertical="center"/>
    </xf>
    <xf numFmtId="38" fontId="2" fillId="0" borderId="1" xfId="1" applyFont="1" applyBorder="1" applyAlignment="1">
      <alignment horizontal="center" vertical="center"/>
    </xf>
    <xf numFmtId="38" fontId="2" fillId="0" borderId="27" xfId="1" applyFont="1" applyBorder="1" applyAlignment="1">
      <alignment horizontal="center" vertical="center"/>
    </xf>
    <xf numFmtId="38" fontId="2" fillId="0" borderId="28" xfId="1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38" fontId="2" fillId="0" borderId="2" xfId="1" applyFont="1" applyBorder="1" applyAlignment="1">
      <alignment horizontal="center" vertical="center"/>
    </xf>
    <xf numFmtId="38" fontId="2" fillId="0" borderId="4" xfId="1" applyFont="1" applyBorder="1" applyAlignment="1">
      <alignment horizontal="center" vertical="center"/>
    </xf>
    <xf numFmtId="38" fontId="2" fillId="0" borderId="32" xfId="1" applyFont="1" applyBorder="1" applyAlignment="1">
      <alignment horizontal="center" vertical="center"/>
    </xf>
    <xf numFmtId="38" fontId="2" fillId="0" borderId="33" xfId="1" applyFont="1" applyBorder="1" applyAlignment="1">
      <alignment horizontal="center" vertical="center"/>
    </xf>
    <xf numFmtId="38" fontId="2" fillId="0" borderId="34" xfId="1" applyFont="1" applyBorder="1" applyAlignment="1">
      <alignment horizontal="center" vertical="center"/>
    </xf>
    <xf numFmtId="38" fontId="2" fillId="0" borderId="29" xfId="1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63" xfId="0" applyFont="1" applyFill="1" applyBorder="1" applyAlignment="1">
      <alignment horizontal="center" vertical="center" shrinkToFit="1"/>
    </xf>
    <xf numFmtId="38" fontId="2" fillId="0" borderId="5" xfId="1" applyFont="1" applyBorder="1" applyAlignment="1">
      <alignment horizontal="center" vertical="center"/>
    </xf>
    <xf numFmtId="49" fontId="4" fillId="0" borderId="11" xfId="0" applyNumberFormat="1" applyFont="1" applyFill="1" applyBorder="1" applyAlignment="1">
      <alignment horizontal="left" vertical="center" shrinkToFit="1"/>
    </xf>
    <xf numFmtId="49" fontId="4" fillId="0" borderId="58" xfId="0" applyNumberFormat="1" applyFont="1" applyFill="1" applyBorder="1" applyAlignment="1">
      <alignment horizontal="left" vertical="center" shrinkToFit="1"/>
    </xf>
    <xf numFmtId="0" fontId="2" fillId="0" borderId="13" xfId="0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49" fontId="4" fillId="2" borderId="11" xfId="0" applyNumberFormat="1" applyFont="1" applyFill="1" applyBorder="1" applyAlignment="1">
      <alignment horizontal="left" vertical="center" shrinkToFit="1"/>
    </xf>
    <xf numFmtId="49" fontId="4" fillId="2" borderId="1" xfId="0" applyNumberFormat="1" applyFont="1" applyFill="1" applyBorder="1" applyAlignment="1">
      <alignment horizontal="left" vertical="center" shrinkToFit="1"/>
    </xf>
    <xf numFmtId="0" fontId="2" fillId="0" borderId="3" xfId="0" applyFont="1" applyBorder="1" applyAlignment="1">
      <alignment vertical="center" shrinkToFit="1"/>
    </xf>
    <xf numFmtId="0" fontId="2" fillId="0" borderId="13" xfId="0" applyFont="1" applyBorder="1" applyAlignment="1">
      <alignment vertical="center" shrinkToFit="1"/>
    </xf>
    <xf numFmtId="49" fontId="2" fillId="0" borderId="6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1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 shrinkToFit="1"/>
    </xf>
    <xf numFmtId="0" fontId="2" fillId="0" borderId="13" xfId="0" applyFont="1" applyBorder="1" applyAlignment="1">
      <alignment horizontal="left" vertical="center" shrinkToFit="1"/>
    </xf>
    <xf numFmtId="0" fontId="2" fillId="0" borderId="25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shrinkToFit="1"/>
    </xf>
    <xf numFmtId="0" fontId="2" fillId="0" borderId="16" xfId="0" applyFont="1" applyBorder="1" applyAlignment="1">
      <alignment vertical="center" shrinkToFit="1"/>
    </xf>
    <xf numFmtId="0" fontId="4" fillId="0" borderId="3" xfId="0" applyFont="1" applyBorder="1" applyAlignment="1">
      <alignment vertical="center" shrinkToFit="1"/>
    </xf>
    <xf numFmtId="0" fontId="4" fillId="0" borderId="13" xfId="0" applyFont="1" applyBorder="1" applyAlignment="1">
      <alignment vertical="center" shrinkToFit="1"/>
    </xf>
    <xf numFmtId="49" fontId="4" fillId="2" borderId="18" xfId="0" applyNumberFormat="1" applyFont="1" applyFill="1" applyBorder="1" applyAlignment="1">
      <alignment horizontal="left" vertical="center" shrinkToFit="1"/>
    </xf>
    <xf numFmtId="49" fontId="4" fillId="2" borderId="22" xfId="0" applyNumberFormat="1" applyFont="1" applyFill="1" applyBorder="1" applyAlignment="1">
      <alignment horizontal="left" vertical="center" shrinkToFit="1"/>
    </xf>
    <xf numFmtId="0" fontId="2" fillId="0" borderId="3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colors>
    <mruColors>
      <color rgb="FFEFFFFF"/>
      <color rgb="FFEB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5AB20C-C4DE-4189-8ED6-A0CBC279548C}">
  <sheetPr>
    <pageSetUpPr fitToPage="1"/>
  </sheetPr>
  <dimension ref="A1:J48"/>
  <sheetViews>
    <sheetView showZeros="0" tabSelected="1" view="pageBreakPreview" zoomScale="85" zoomScaleNormal="100" zoomScaleSheetLayoutView="85" workbookViewId="0">
      <selection activeCell="H1" sqref="H1"/>
    </sheetView>
  </sheetViews>
  <sheetFormatPr defaultColWidth="9" defaultRowHeight="13" x14ac:dyDescent="0.2"/>
  <cols>
    <col min="1" max="1" width="1.36328125" style="2" customWidth="1"/>
    <col min="2" max="2" width="3.7265625" style="1" bestFit="1" customWidth="1"/>
    <col min="3" max="3" width="6.08984375" style="2" customWidth="1"/>
    <col min="4" max="4" width="22.7265625" style="2" bestFit="1" customWidth="1"/>
    <col min="5" max="5" width="46.6328125" style="2" customWidth="1"/>
    <col min="6" max="6" width="11.6328125" style="2" bestFit="1" customWidth="1"/>
    <col min="7" max="7" width="5.6328125" style="2" bestFit="1" customWidth="1"/>
    <col min="8" max="8" width="12.7265625" style="2" customWidth="1"/>
    <col min="9" max="9" width="4.90625" style="134" customWidth="1"/>
    <col min="10" max="10" width="10.453125" style="134" bestFit="1" customWidth="1"/>
    <col min="11" max="16384" width="9" style="2"/>
  </cols>
  <sheetData>
    <row r="1" spans="1:9" ht="23.25" customHeight="1" x14ac:dyDescent="0.2">
      <c r="A1" s="19"/>
      <c r="B1" s="19" t="s">
        <v>106</v>
      </c>
      <c r="C1" s="19"/>
      <c r="D1" s="19"/>
    </row>
    <row r="2" spans="1:9" ht="21" customHeight="1" x14ac:dyDescent="0.2">
      <c r="B2" s="161" t="s">
        <v>104</v>
      </c>
      <c r="C2" s="161"/>
      <c r="D2" s="161"/>
      <c r="E2" s="161"/>
      <c r="F2" s="161"/>
      <c r="G2" s="161"/>
      <c r="H2" s="161"/>
      <c r="I2" s="135"/>
    </row>
    <row r="3" spans="1:9" ht="13.5" thickBot="1" x14ac:dyDescent="0.25">
      <c r="H3" s="17" t="s">
        <v>16</v>
      </c>
      <c r="I3" s="136"/>
    </row>
    <row r="4" spans="1:9" ht="34.5" customHeight="1" thickBot="1" x14ac:dyDescent="0.25">
      <c r="B4" s="116"/>
      <c r="C4" s="162" t="s">
        <v>11</v>
      </c>
      <c r="D4" s="163"/>
      <c r="E4" s="117" t="s">
        <v>10</v>
      </c>
      <c r="F4" s="117" t="s">
        <v>6</v>
      </c>
      <c r="G4" s="117" t="s">
        <v>7</v>
      </c>
      <c r="H4" s="118" t="s">
        <v>5</v>
      </c>
      <c r="I4" s="137"/>
    </row>
    <row r="5" spans="1:9" ht="20.25" customHeight="1" x14ac:dyDescent="0.2">
      <c r="B5" s="100" t="s">
        <v>0</v>
      </c>
      <c r="C5" s="164" t="s">
        <v>89</v>
      </c>
      <c r="D5" s="164"/>
      <c r="E5" s="164"/>
      <c r="F5" s="164"/>
      <c r="G5" s="165"/>
      <c r="H5" s="101">
        <f>SUM(H6,H8,H10,H12)</f>
        <v>0</v>
      </c>
      <c r="I5" s="138"/>
    </row>
    <row r="6" spans="1:9" ht="20.25" customHeight="1" x14ac:dyDescent="0.2">
      <c r="B6" s="102"/>
      <c r="C6" s="94" t="s">
        <v>1</v>
      </c>
      <c r="D6" s="159" t="s">
        <v>90</v>
      </c>
      <c r="E6" s="159"/>
      <c r="F6" s="159"/>
      <c r="G6" s="160"/>
      <c r="H6" s="103">
        <f>SUM(H7:H7)</f>
        <v>0</v>
      </c>
      <c r="I6" s="138"/>
    </row>
    <row r="7" spans="1:9" ht="20.25" customHeight="1" x14ac:dyDescent="0.2">
      <c r="B7" s="102"/>
      <c r="C7" s="95"/>
      <c r="D7" s="75"/>
      <c r="E7" s="76"/>
      <c r="F7" s="74"/>
      <c r="G7" s="74"/>
      <c r="H7" s="104">
        <f>G7*F7</f>
        <v>0</v>
      </c>
      <c r="I7" s="138"/>
    </row>
    <row r="8" spans="1:9" ht="20.25" customHeight="1" x14ac:dyDescent="0.2">
      <c r="B8" s="102"/>
      <c r="C8" s="96" t="s">
        <v>2</v>
      </c>
      <c r="D8" s="155" t="s">
        <v>86</v>
      </c>
      <c r="E8" s="155"/>
      <c r="F8" s="155"/>
      <c r="G8" s="156"/>
      <c r="H8" s="105">
        <f>SUM(H9:H9)</f>
        <v>0</v>
      </c>
      <c r="I8" s="138"/>
    </row>
    <row r="9" spans="1:9" ht="20.25" customHeight="1" x14ac:dyDescent="0.2">
      <c r="B9" s="102"/>
      <c r="C9" s="96"/>
      <c r="D9" s="77"/>
      <c r="E9" s="78"/>
      <c r="F9" s="79"/>
      <c r="G9" s="79"/>
      <c r="H9" s="106">
        <f>G9*F9</f>
        <v>0</v>
      </c>
      <c r="I9" s="138"/>
    </row>
    <row r="10" spans="1:9" ht="20.25" customHeight="1" x14ac:dyDescent="0.2">
      <c r="B10" s="102"/>
      <c r="C10" s="94" t="s">
        <v>17</v>
      </c>
      <c r="D10" s="159" t="s">
        <v>87</v>
      </c>
      <c r="E10" s="159"/>
      <c r="F10" s="159"/>
      <c r="G10" s="160"/>
      <c r="H10" s="103">
        <f>SUM(H11:H11)</f>
        <v>0</v>
      </c>
      <c r="I10" s="138"/>
    </row>
    <row r="11" spans="1:9" ht="20.25" customHeight="1" x14ac:dyDescent="0.2">
      <c r="B11" s="102"/>
      <c r="C11" s="95"/>
      <c r="D11" s="86"/>
      <c r="E11" s="52"/>
      <c r="F11" s="74"/>
      <c r="G11" s="74"/>
      <c r="H11" s="104">
        <f>G11*F11</f>
        <v>0</v>
      </c>
      <c r="I11" s="138"/>
    </row>
    <row r="12" spans="1:9" ht="20.25" customHeight="1" x14ac:dyDescent="0.2">
      <c r="B12" s="102"/>
      <c r="C12" s="96" t="s">
        <v>13</v>
      </c>
      <c r="D12" s="155" t="s">
        <v>107</v>
      </c>
      <c r="E12" s="155"/>
      <c r="F12" s="155"/>
      <c r="G12" s="156"/>
      <c r="H12" s="105">
        <f>SUM(H13:H13)</f>
        <v>0</v>
      </c>
      <c r="I12" s="138"/>
    </row>
    <row r="13" spans="1:9" ht="20.25" customHeight="1" thickBot="1" x14ac:dyDescent="0.25">
      <c r="B13" s="109"/>
      <c r="C13" s="110"/>
      <c r="D13" s="111"/>
      <c r="E13" s="112"/>
      <c r="F13" s="113"/>
      <c r="G13" s="113"/>
      <c r="H13" s="114">
        <f>G13*F13</f>
        <v>0</v>
      </c>
      <c r="I13" s="138"/>
    </row>
    <row r="14" spans="1:9" ht="20.25" customHeight="1" x14ac:dyDescent="0.2">
      <c r="B14" s="100" t="s">
        <v>3</v>
      </c>
      <c r="C14" s="153" t="s">
        <v>97</v>
      </c>
      <c r="D14" s="153"/>
      <c r="E14" s="153"/>
      <c r="F14" s="153"/>
      <c r="G14" s="154"/>
      <c r="H14" s="101">
        <f>SUM(H15,H17,H19,H22,H24,H26,H28,H30)</f>
        <v>0</v>
      </c>
      <c r="I14" s="138"/>
    </row>
    <row r="15" spans="1:9" ht="20.25" customHeight="1" x14ac:dyDescent="0.2">
      <c r="B15" s="102"/>
      <c r="C15" s="94" t="s">
        <v>1</v>
      </c>
      <c r="D15" s="159" t="s">
        <v>108</v>
      </c>
      <c r="E15" s="159"/>
      <c r="F15" s="159"/>
      <c r="G15" s="160"/>
      <c r="H15" s="105">
        <f>SUM(H16:H16)</f>
        <v>0</v>
      </c>
      <c r="I15" s="138"/>
    </row>
    <row r="16" spans="1:9" ht="20.25" customHeight="1" x14ac:dyDescent="0.2">
      <c r="B16" s="102"/>
      <c r="C16" s="95"/>
      <c r="D16" s="75"/>
      <c r="E16" s="52"/>
      <c r="F16" s="74"/>
      <c r="G16" s="74"/>
      <c r="H16" s="104">
        <f>G16*F16</f>
        <v>0</v>
      </c>
      <c r="I16" s="138"/>
    </row>
    <row r="17" spans="2:9" ht="20.25" customHeight="1" x14ac:dyDescent="0.2">
      <c r="B17" s="102"/>
      <c r="C17" s="96" t="s">
        <v>2</v>
      </c>
      <c r="D17" s="155" t="s">
        <v>20</v>
      </c>
      <c r="E17" s="155"/>
      <c r="F17" s="155"/>
      <c r="G17" s="156"/>
      <c r="H17" s="105">
        <f>+H18</f>
        <v>0</v>
      </c>
      <c r="I17" s="138"/>
    </row>
    <row r="18" spans="2:9" ht="20.25" customHeight="1" x14ac:dyDescent="0.2">
      <c r="B18" s="102"/>
      <c r="C18" s="96"/>
      <c r="D18" s="86"/>
      <c r="E18" s="52"/>
      <c r="F18" s="74"/>
      <c r="G18" s="74"/>
      <c r="H18" s="104">
        <f>G18*F18</f>
        <v>0</v>
      </c>
      <c r="I18" s="138"/>
    </row>
    <row r="19" spans="2:9" ht="20.25" customHeight="1" x14ac:dyDescent="0.2">
      <c r="B19" s="102"/>
      <c r="C19" s="94" t="s">
        <v>17</v>
      </c>
      <c r="D19" s="155" t="s">
        <v>18</v>
      </c>
      <c r="E19" s="155"/>
      <c r="F19" s="155"/>
      <c r="G19" s="156"/>
      <c r="H19" s="105">
        <f>SUM(H20:H21)</f>
        <v>0</v>
      </c>
      <c r="I19" s="138"/>
    </row>
    <row r="20" spans="2:9" ht="20.25" customHeight="1" x14ac:dyDescent="0.2">
      <c r="B20" s="102"/>
      <c r="C20" s="96"/>
      <c r="D20" s="92"/>
      <c r="E20" s="88"/>
      <c r="F20" s="79"/>
      <c r="G20" s="79"/>
      <c r="H20" s="106">
        <f>G20*F20</f>
        <v>0</v>
      </c>
      <c r="I20" s="138"/>
    </row>
    <row r="21" spans="2:9" ht="20.25" customHeight="1" x14ac:dyDescent="0.2">
      <c r="B21" s="102"/>
      <c r="C21" s="96"/>
      <c r="D21" s="93"/>
      <c r="E21" s="57"/>
      <c r="F21" s="85"/>
      <c r="G21" s="85"/>
      <c r="H21" s="108">
        <f>G21*F21</f>
        <v>0</v>
      </c>
      <c r="I21" s="138"/>
    </row>
    <row r="22" spans="2:9" ht="20.25" customHeight="1" x14ac:dyDescent="0.2">
      <c r="B22" s="102"/>
      <c r="C22" s="94" t="s">
        <v>13</v>
      </c>
      <c r="D22" s="155" t="s">
        <v>42</v>
      </c>
      <c r="E22" s="155"/>
      <c r="F22" s="155"/>
      <c r="G22" s="156"/>
      <c r="H22" s="105">
        <f>+H23</f>
        <v>0</v>
      </c>
      <c r="I22" s="138"/>
    </row>
    <row r="23" spans="2:9" ht="20.25" customHeight="1" x14ac:dyDescent="0.2">
      <c r="B23" s="102"/>
      <c r="C23" s="95"/>
      <c r="D23" s="86"/>
      <c r="E23" s="52"/>
      <c r="F23" s="74"/>
      <c r="G23" s="74"/>
      <c r="H23" s="120">
        <f>G23*F23</f>
        <v>0</v>
      </c>
      <c r="I23" s="138"/>
    </row>
    <row r="24" spans="2:9" ht="20.25" customHeight="1" x14ac:dyDescent="0.2">
      <c r="B24" s="102"/>
      <c r="C24" s="94" t="s">
        <v>19</v>
      </c>
      <c r="D24" s="155" t="s">
        <v>43</v>
      </c>
      <c r="E24" s="155"/>
      <c r="F24" s="155"/>
      <c r="G24" s="156"/>
      <c r="H24" s="105">
        <f>+H25</f>
        <v>0</v>
      </c>
      <c r="I24" s="138"/>
    </row>
    <row r="25" spans="2:9" ht="20.25" customHeight="1" x14ac:dyDescent="0.2">
      <c r="B25" s="102"/>
      <c r="C25" s="96"/>
      <c r="D25" s="86"/>
      <c r="E25" s="52"/>
      <c r="F25" s="74"/>
      <c r="G25" s="74"/>
      <c r="H25" s="120">
        <f>G25*F25</f>
        <v>0</v>
      </c>
      <c r="I25" s="138"/>
    </row>
    <row r="26" spans="2:9" ht="20.25" customHeight="1" x14ac:dyDescent="0.2">
      <c r="B26" s="102"/>
      <c r="C26" s="94" t="s">
        <v>14</v>
      </c>
      <c r="D26" s="155" t="s">
        <v>27</v>
      </c>
      <c r="E26" s="155"/>
      <c r="F26" s="155"/>
      <c r="G26" s="156"/>
      <c r="H26" s="105">
        <f>+H27</f>
        <v>0</v>
      </c>
      <c r="I26" s="138"/>
    </row>
    <row r="27" spans="2:9" ht="20.25" customHeight="1" x14ac:dyDescent="0.2">
      <c r="B27" s="102"/>
      <c r="C27" s="96"/>
      <c r="D27" s="86"/>
      <c r="E27" s="52"/>
      <c r="F27" s="74"/>
      <c r="G27" s="74"/>
      <c r="H27" s="120">
        <f>G27*F27</f>
        <v>0</v>
      </c>
      <c r="I27" s="138"/>
    </row>
    <row r="28" spans="2:9" ht="20.25" customHeight="1" x14ac:dyDescent="0.2">
      <c r="B28" s="102"/>
      <c r="C28" s="94" t="s">
        <v>92</v>
      </c>
      <c r="D28" s="155" t="s">
        <v>44</v>
      </c>
      <c r="E28" s="155"/>
      <c r="F28" s="155"/>
      <c r="G28" s="156"/>
      <c r="H28" s="105">
        <f>+H29</f>
        <v>0</v>
      </c>
      <c r="I28" s="138"/>
    </row>
    <row r="29" spans="2:9" ht="20.25" customHeight="1" x14ac:dyDescent="0.2">
      <c r="B29" s="102"/>
      <c r="C29" s="96"/>
      <c r="D29" s="86"/>
      <c r="E29" s="52"/>
      <c r="F29" s="74"/>
      <c r="G29" s="74"/>
      <c r="H29" s="120">
        <f>G29*F29</f>
        <v>0</v>
      </c>
      <c r="I29" s="138"/>
    </row>
    <row r="30" spans="2:9" ht="20.25" customHeight="1" x14ac:dyDescent="0.2">
      <c r="B30" s="102"/>
      <c r="C30" s="97" t="s">
        <v>93</v>
      </c>
      <c r="D30" s="157" t="s">
        <v>15</v>
      </c>
      <c r="E30" s="157"/>
      <c r="F30" s="157"/>
      <c r="G30" s="158"/>
      <c r="H30" s="103">
        <f>SUM(H31:H31)</f>
        <v>0</v>
      </c>
      <c r="I30" s="138"/>
    </row>
    <row r="31" spans="2:9" ht="20.25" customHeight="1" thickBot="1" x14ac:dyDescent="0.25">
      <c r="B31" s="102"/>
      <c r="C31" s="98"/>
      <c r="D31" s="131"/>
      <c r="E31" s="88"/>
      <c r="F31" s="79"/>
      <c r="G31" s="79"/>
      <c r="H31" s="121">
        <f>G31*F31</f>
        <v>0</v>
      </c>
      <c r="I31" s="138"/>
    </row>
    <row r="32" spans="2:9" ht="20.25" customHeight="1" x14ac:dyDescent="0.2">
      <c r="B32" s="126" t="s">
        <v>4</v>
      </c>
      <c r="C32" s="140" t="s">
        <v>88</v>
      </c>
      <c r="D32" s="140"/>
      <c r="E32" s="140"/>
      <c r="F32" s="140"/>
      <c r="G32" s="141"/>
      <c r="H32" s="101">
        <f>SUM(H33:H33)</f>
        <v>0</v>
      </c>
      <c r="I32" s="138"/>
    </row>
    <row r="33" spans="2:10" ht="20.25" customHeight="1" thickBot="1" x14ac:dyDescent="0.25">
      <c r="B33" s="109"/>
      <c r="C33" s="151"/>
      <c r="D33" s="152"/>
      <c r="E33" s="123"/>
      <c r="F33" s="124"/>
      <c r="G33" s="124"/>
      <c r="H33" s="129">
        <f>+F33*G33</f>
        <v>0</v>
      </c>
      <c r="I33" s="138"/>
    </row>
    <row r="34" spans="2:10" ht="20.25" customHeight="1" x14ac:dyDescent="0.2">
      <c r="B34" s="100" t="s">
        <v>30</v>
      </c>
      <c r="C34" s="153" t="s">
        <v>100</v>
      </c>
      <c r="D34" s="153"/>
      <c r="E34" s="153"/>
      <c r="F34" s="153"/>
      <c r="G34" s="154"/>
      <c r="H34" s="101">
        <f>SUM(H35)</f>
        <v>0</v>
      </c>
      <c r="I34" s="138"/>
    </row>
    <row r="35" spans="2:10" ht="20.25" customHeight="1" thickBot="1" x14ac:dyDescent="0.25">
      <c r="B35" s="109"/>
      <c r="C35" s="142"/>
      <c r="D35" s="143"/>
      <c r="E35" s="132"/>
      <c r="F35" s="113"/>
      <c r="G35" s="113"/>
      <c r="H35" s="129">
        <f>+F35*G35</f>
        <v>0</v>
      </c>
      <c r="I35" s="138"/>
    </row>
    <row r="36" spans="2:10" ht="20.25" customHeight="1" thickBot="1" x14ac:dyDescent="0.25">
      <c r="B36" s="147" t="s">
        <v>8</v>
      </c>
      <c r="C36" s="148"/>
      <c r="D36" s="148"/>
      <c r="E36" s="148"/>
      <c r="F36" s="148"/>
      <c r="G36" s="148"/>
      <c r="H36" s="127">
        <f>SUM(H5,H32,H14,H34)</f>
        <v>0</v>
      </c>
      <c r="I36" s="138"/>
    </row>
    <row r="37" spans="2:10" ht="20.25" customHeight="1" thickBot="1" x14ac:dyDescent="0.25">
      <c r="B37" s="144" t="s">
        <v>55</v>
      </c>
      <c r="C37" s="145"/>
      <c r="D37" s="145"/>
      <c r="E37" s="145"/>
      <c r="F37" s="145"/>
      <c r="G37" s="146"/>
      <c r="H37" s="127">
        <f>H36*0.1</f>
        <v>0</v>
      </c>
      <c r="I37" s="138"/>
    </row>
    <row r="38" spans="2:10" ht="20.25" customHeight="1" thickBot="1" x14ac:dyDescent="0.25">
      <c r="B38" s="147" t="s">
        <v>47</v>
      </c>
      <c r="C38" s="148"/>
      <c r="D38" s="148"/>
      <c r="E38" s="148"/>
      <c r="F38" s="148"/>
      <c r="G38" s="148"/>
      <c r="H38" s="127">
        <f>ROUNDDOWN((H36+H37)*0.1,0)</f>
        <v>0</v>
      </c>
      <c r="I38" s="138"/>
    </row>
    <row r="39" spans="2:10" ht="20.25" customHeight="1" thickBot="1" x14ac:dyDescent="0.25">
      <c r="B39" s="149" t="s">
        <v>9</v>
      </c>
      <c r="C39" s="150"/>
      <c r="D39" s="150"/>
      <c r="E39" s="150"/>
      <c r="F39" s="150"/>
      <c r="G39" s="150"/>
      <c r="H39" s="128">
        <f>H36+H37+H38</f>
        <v>0</v>
      </c>
      <c r="I39" s="138"/>
      <c r="J39" s="139"/>
    </row>
    <row r="40" spans="2:10" ht="20.149999999999999" customHeight="1" x14ac:dyDescent="0.2">
      <c r="H40" s="133" t="s">
        <v>105</v>
      </c>
    </row>
    <row r="41" spans="2:10" ht="20.149999999999999" customHeight="1" x14ac:dyDescent="0.2"/>
    <row r="42" spans="2:10" ht="20.149999999999999" customHeight="1" x14ac:dyDescent="0.2"/>
    <row r="43" spans="2:10" ht="20.149999999999999" customHeight="1" x14ac:dyDescent="0.2"/>
    <row r="44" spans="2:10" ht="20.149999999999999" customHeight="1" x14ac:dyDescent="0.2"/>
    <row r="45" spans="2:10" ht="20.149999999999999" customHeight="1" x14ac:dyDescent="0.2"/>
    <row r="46" spans="2:10" ht="20.149999999999999" customHeight="1" x14ac:dyDescent="0.2"/>
    <row r="47" spans="2:10" ht="20.149999999999999" customHeight="1" x14ac:dyDescent="0.2"/>
    <row r="48" spans="2:10" ht="20.149999999999999" customHeight="1" x14ac:dyDescent="0.2"/>
  </sheetData>
  <mergeCells count="24">
    <mergeCell ref="B2:H2"/>
    <mergeCell ref="C4:D4"/>
    <mergeCell ref="C5:G5"/>
    <mergeCell ref="D6:G6"/>
    <mergeCell ref="D8:G8"/>
    <mergeCell ref="D12:G12"/>
    <mergeCell ref="D10:G10"/>
    <mergeCell ref="D15:G15"/>
    <mergeCell ref="D17:G17"/>
    <mergeCell ref="D19:G19"/>
    <mergeCell ref="C14:G14"/>
    <mergeCell ref="D22:G22"/>
    <mergeCell ref="D24:G24"/>
    <mergeCell ref="D26:G26"/>
    <mergeCell ref="D28:G28"/>
    <mergeCell ref="D30:G30"/>
    <mergeCell ref="C32:G32"/>
    <mergeCell ref="C35:D35"/>
    <mergeCell ref="B37:G37"/>
    <mergeCell ref="B38:G38"/>
    <mergeCell ref="B39:G39"/>
    <mergeCell ref="C33:D33"/>
    <mergeCell ref="C34:G34"/>
    <mergeCell ref="B36:G36"/>
  </mergeCells>
  <phoneticPr fontId="1"/>
  <printOptions horizontalCentered="1"/>
  <pageMargins left="0.59055118110236227" right="0.59055118110236227" top="0.59055118110236227" bottom="0.59055118110236227" header="0.31496062992125984" footer="0.31496062992125984"/>
  <pageSetup paperSize="9" scale="8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6A6BA1-25BF-4F96-B3ED-41EDBF59F18E}">
  <sheetPr>
    <pageSetUpPr fitToPage="1"/>
  </sheetPr>
  <dimension ref="A1:Q52"/>
  <sheetViews>
    <sheetView showZeros="0" view="pageBreakPreview" topLeftCell="A12" zoomScale="85" zoomScaleNormal="100" zoomScaleSheetLayoutView="85" workbookViewId="0">
      <selection activeCell="F19" sqref="F19"/>
    </sheetView>
  </sheetViews>
  <sheetFormatPr defaultColWidth="9" defaultRowHeight="13" x14ac:dyDescent="0.2"/>
  <cols>
    <col min="1" max="1" width="1.36328125" style="2" customWidth="1"/>
    <col min="2" max="2" width="3.7265625" style="1" bestFit="1" customWidth="1"/>
    <col min="3" max="3" width="6.08984375" style="2" customWidth="1"/>
    <col min="4" max="4" width="22.7265625" style="2" bestFit="1" customWidth="1"/>
    <col min="5" max="5" width="46.6328125" style="2" customWidth="1"/>
    <col min="6" max="6" width="9.453125" style="2" bestFit="1" customWidth="1"/>
    <col min="7" max="7" width="5.6328125" style="2" bestFit="1" customWidth="1"/>
    <col min="8" max="8" width="12.7265625" style="2" customWidth="1"/>
    <col min="9" max="9" width="4.90625" style="2" customWidth="1"/>
    <col min="10" max="14" width="10.90625" style="2" bestFit="1" customWidth="1"/>
    <col min="15" max="15" width="11.6328125" style="2" bestFit="1" customWidth="1"/>
    <col min="16" max="16" width="10" style="2" customWidth="1"/>
    <col min="17" max="17" width="10.453125" style="2" bestFit="1" customWidth="1"/>
    <col min="18" max="16384" width="9" style="2"/>
  </cols>
  <sheetData>
    <row r="1" spans="1:16" ht="9" customHeight="1" x14ac:dyDescent="0.2">
      <c r="A1" s="19"/>
      <c r="B1" s="19"/>
      <c r="C1" s="19"/>
      <c r="D1" s="19"/>
    </row>
    <row r="2" spans="1:16" ht="21" customHeight="1" x14ac:dyDescent="0.2">
      <c r="B2" s="161" t="s">
        <v>28</v>
      </c>
      <c r="C2" s="161"/>
      <c r="D2" s="161"/>
      <c r="E2" s="161"/>
      <c r="F2" s="161"/>
      <c r="G2" s="161"/>
      <c r="H2" s="161"/>
      <c r="I2" s="73"/>
    </row>
    <row r="3" spans="1:16" ht="13.5" thickBot="1" x14ac:dyDescent="0.25">
      <c r="H3" s="17" t="s">
        <v>16</v>
      </c>
      <c r="I3" s="17"/>
    </row>
    <row r="4" spans="1:16" ht="34.5" customHeight="1" thickBot="1" x14ac:dyDescent="0.25">
      <c r="B4" s="116"/>
      <c r="C4" s="162" t="s">
        <v>11</v>
      </c>
      <c r="D4" s="163"/>
      <c r="E4" s="117" t="s">
        <v>10</v>
      </c>
      <c r="F4" s="117" t="s">
        <v>6</v>
      </c>
      <c r="G4" s="117" t="s">
        <v>7</v>
      </c>
      <c r="H4" s="118" t="s">
        <v>5</v>
      </c>
      <c r="I4" s="115"/>
      <c r="J4" s="47" t="s">
        <v>68</v>
      </c>
      <c r="K4" s="71" t="s">
        <v>85</v>
      </c>
      <c r="L4" s="47" t="s">
        <v>69</v>
      </c>
      <c r="M4" s="47" t="s">
        <v>70</v>
      </c>
      <c r="N4" s="69" t="s">
        <v>71</v>
      </c>
      <c r="O4" s="70" t="s">
        <v>72</v>
      </c>
      <c r="P4" s="72" t="s">
        <v>65</v>
      </c>
    </row>
    <row r="5" spans="1:16" ht="20.25" customHeight="1" x14ac:dyDescent="0.2">
      <c r="B5" s="100" t="s">
        <v>0</v>
      </c>
      <c r="C5" s="164" t="s">
        <v>89</v>
      </c>
      <c r="D5" s="164"/>
      <c r="E5" s="164"/>
      <c r="F5" s="164"/>
      <c r="G5" s="165"/>
      <c r="H5" s="101">
        <f>SUM(H6,H8,H12,H14)</f>
        <v>2960000</v>
      </c>
      <c r="I5" s="99"/>
      <c r="J5" s="169">
        <v>1000000</v>
      </c>
      <c r="K5" s="169">
        <v>1448000</v>
      </c>
      <c r="L5" s="169">
        <v>850000</v>
      </c>
      <c r="M5" s="169">
        <v>300000</v>
      </c>
      <c r="N5" s="178">
        <v>250000</v>
      </c>
      <c r="O5" s="172">
        <f>SUM(J5:N11)</f>
        <v>3848000</v>
      </c>
      <c r="P5" s="188" t="s">
        <v>58</v>
      </c>
    </row>
    <row r="6" spans="1:16" ht="20.25" customHeight="1" x14ac:dyDescent="0.2">
      <c r="B6" s="102"/>
      <c r="C6" s="94" t="s">
        <v>1</v>
      </c>
      <c r="D6" s="159" t="s">
        <v>90</v>
      </c>
      <c r="E6" s="159"/>
      <c r="F6" s="159"/>
      <c r="G6" s="160"/>
      <c r="H6" s="103">
        <f>SUM(H7:H7)</f>
        <v>80000</v>
      </c>
      <c r="I6" s="99"/>
      <c r="J6" s="170"/>
      <c r="K6" s="170"/>
      <c r="L6" s="170"/>
      <c r="M6" s="170"/>
      <c r="N6" s="179"/>
      <c r="O6" s="173"/>
      <c r="P6" s="188"/>
    </row>
    <row r="7" spans="1:16" ht="20.25" customHeight="1" x14ac:dyDescent="0.2">
      <c r="B7" s="102"/>
      <c r="C7" s="95"/>
      <c r="D7" s="75" t="s">
        <v>76</v>
      </c>
      <c r="E7" s="76" t="s">
        <v>96</v>
      </c>
      <c r="F7" s="74">
        <v>10000</v>
      </c>
      <c r="G7" s="74">
        <v>8</v>
      </c>
      <c r="H7" s="104">
        <f>G7*F7</f>
        <v>80000</v>
      </c>
      <c r="I7" s="99"/>
      <c r="J7" s="170"/>
      <c r="K7" s="170"/>
      <c r="L7" s="170"/>
      <c r="M7" s="170"/>
      <c r="N7" s="179"/>
      <c r="O7" s="173"/>
      <c r="P7" s="188"/>
    </row>
    <row r="8" spans="1:16" ht="20.25" customHeight="1" x14ac:dyDescent="0.2">
      <c r="B8" s="102"/>
      <c r="C8" s="96" t="s">
        <v>2</v>
      </c>
      <c r="D8" s="155" t="s">
        <v>86</v>
      </c>
      <c r="E8" s="155"/>
      <c r="F8" s="155"/>
      <c r="G8" s="156"/>
      <c r="H8" s="105">
        <f>SUM(H9:H11)</f>
        <v>1880000</v>
      </c>
      <c r="I8" s="99"/>
      <c r="J8" s="170"/>
      <c r="K8" s="170"/>
      <c r="L8" s="170"/>
      <c r="M8" s="170"/>
      <c r="N8" s="179"/>
      <c r="O8" s="173"/>
      <c r="P8" s="188"/>
    </row>
    <row r="9" spans="1:16" ht="20.25" customHeight="1" x14ac:dyDescent="0.2">
      <c r="B9" s="102"/>
      <c r="C9" s="96"/>
      <c r="D9" s="77" t="s">
        <v>34</v>
      </c>
      <c r="E9" s="78" t="s">
        <v>73</v>
      </c>
      <c r="F9" s="79">
        <v>150000</v>
      </c>
      <c r="G9" s="79">
        <v>8</v>
      </c>
      <c r="H9" s="106">
        <f>G9*F9</f>
        <v>1200000</v>
      </c>
      <c r="I9" s="99"/>
      <c r="J9" s="170"/>
      <c r="K9" s="170"/>
      <c r="L9" s="170"/>
      <c r="M9" s="170"/>
      <c r="N9" s="179"/>
      <c r="O9" s="173"/>
      <c r="P9" s="188"/>
    </row>
    <row r="10" spans="1:16" ht="20.25" customHeight="1" x14ac:dyDescent="0.2">
      <c r="B10" s="102"/>
      <c r="C10" s="96"/>
      <c r="D10" s="80" t="s">
        <v>35</v>
      </c>
      <c r="E10" s="81" t="s">
        <v>74</v>
      </c>
      <c r="F10" s="82">
        <v>10000</v>
      </c>
      <c r="G10" s="82">
        <v>8</v>
      </c>
      <c r="H10" s="107">
        <f>G10*F10</f>
        <v>80000</v>
      </c>
      <c r="I10" s="99"/>
      <c r="J10" s="170"/>
      <c r="K10" s="170"/>
      <c r="L10" s="170"/>
      <c r="M10" s="170"/>
      <c r="N10" s="179"/>
      <c r="O10" s="173"/>
      <c r="P10" s="188"/>
    </row>
    <row r="11" spans="1:16" ht="20.25" customHeight="1" x14ac:dyDescent="0.2">
      <c r="B11" s="102"/>
      <c r="C11" s="96"/>
      <c r="D11" s="83" t="s">
        <v>76</v>
      </c>
      <c r="E11" s="84" t="s">
        <v>101</v>
      </c>
      <c r="F11" s="85">
        <v>10000</v>
      </c>
      <c r="G11" s="85">
        <v>60</v>
      </c>
      <c r="H11" s="108">
        <f>G11*F11</f>
        <v>600000</v>
      </c>
      <c r="I11" s="99"/>
      <c r="J11" s="170"/>
      <c r="K11" s="170"/>
      <c r="L11" s="170"/>
      <c r="M11" s="170"/>
      <c r="N11" s="179"/>
      <c r="O11" s="173"/>
      <c r="P11" s="188"/>
    </row>
    <row r="12" spans="1:16" ht="20.25" customHeight="1" x14ac:dyDescent="0.2">
      <c r="B12" s="102"/>
      <c r="C12" s="94" t="s">
        <v>17</v>
      </c>
      <c r="D12" s="159" t="s">
        <v>87</v>
      </c>
      <c r="E12" s="159"/>
      <c r="F12" s="159"/>
      <c r="G12" s="160"/>
      <c r="H12" s="103">
        <f>SUM(H13:H13)</f>
        <v>500000</v>
      </c>
      <c r="I12" s="99"/>
      <c r="J12" s="169">
        <v>351000</v>
      </c>
      <c r="K12" s="169">
        <v>476000</v>
      </c>
      <c r="L12" s="169">
        <v>600000</v>
      </c>
      <c r="M12" s="169">
        <v>200000</v>
      </c>
      <c r="N12" s="176">
        <v>150000</v>
      </c>
      <c r="O12" s="172">
        <f>SUM(J1:N12)</f>
        <v>5625000</v>
      </c>
      <c r="P12" s="174" t="s">
        <v>94</v>
      </c>
    </row>
    <row r="13" spans="1:16" ht="20.25" customHeight="1" x14ac:dyDescent="0.2">
      <c r="B13" s="102"/>
      <c r="C13" s="95"/>
      <c r="D13" s="86" t="s">
        <v>56</v>
      </c>
      <c r="E13" s="52" t="s">
        <v>98</v>
      </c>
      <c r="F13" s="74">
        <v>100000</v>
      </c>
      <c r="G13" s="74">
        <v>5</v>
      </c>
      <c r="H13" s="104">
        <f>G13*F13</f>
        <v>500000</v>
      </c>
      <c r="I13" s="99"/>
      <c r="J13" s="170"/>
      <c r="K13" s="170"/>
      <c r="L13" s="170"/>
      <c r="M13" s="170"/>
      <c r="N13" s="177"/>
      <c r="O13" s="173"/>
      <c r="P13" s="175"/>
    </row>
    <row r="14" spans="1:16" ht="20.25" customHeight="1" x14ac:dyDescent="0.2">
      <c r="B14" s="102"/>
      <c r="C14" s="96" t="s">
        <v>13</v>
      </c>
      <c r="D14" s="155" t="s">
        <v>91</v>
      </c>
      <c r="E14" s="155"/>
      <c r="F14" s="155"/>
      <c r="G14" s="156"/>
      <c r="H14" s="105">
        <f>SUM(H15:H15)</f>
        <v>500000</v>
      </c>
      <c r="I14" s="99"/>
      <c r="J14" s="169">
        <v>300000</v>
      </c>
      <c r="K14" s="169">
        <v>280000</v>
      </c>
      <c r="L14" s="169">
        <v>200000</v>
      </c>
      <c r="M14" s="169"/>
      <c r="N14" s="176"/>
      <c r="O14" s="172">
        <f>SUM(J14:N15)</f>
        <v>780000</v>
      </c>
      <c r="P14" s="174" t="s">
        <v>59</v>
      </c>
    </row>
    <row r="15" spans="1:16" ht="20.25" customHeight="1" thickBot="1" x14ac:dyDescent="0.25">
      <c r="B15" s="109"/>
      <c r="C15" s="110"/>
      <c r="D15" s="111" t="s">
        <v>66</v>
      </c>
      <c r="E15" s="112" t="s">
        <v>99</v>
      </c>
      <c r="F15" s="113">
        <v>100000</v>
      </c>
      <c r="G15" s="113">
        <v>5</v>
      </c>
      <c r="H15" s="114">
        <f>G15*F15</f>
        <v>500000</v>
      </c>
      <c r="I15" s="99"/>
      <c r="J15" s="170"/>
      <c r="K15" s="170"/>
      <c r="L15" s="170"/>
      <c r="M15" s="170"/>
      <c r="N15" s="177"/>
      <c r="O15" s="173"/>
      <c r="P15" s="175"/>
    </row>
    <row r="16" spans="1:16" ht="20.25" customHeight="1" x14ac:dyDescent="0.2">
      <c r="B16" s="100" t="s">
        <v>3</v>
      </c>
      <c r="C16" s="153" t="s">
        <v>97</v>
      </c>
      <c r="D16" s="153"/>
      <c r="E16" s="153"/>
      <c r="F16" s="153"/>
      <c r="G16" s="154"/>
      <c r="H16" s="101">
        <f>SUM(H17,H20,H22,H25,H27,H29,H31,H33)</f>
        <v>5635000</v>
      </c>
      <c r="I16" s="99"/>
      <c r="J16" s="169">
        <v>550000</v>
      </c>
      <c r="K16" s="169">
        <v>600000</v>
      </c>
      <c r="L16" s="169">
        <v>600000</v>
      </c>
      <c r="M16" s="169">
        <v>400000</v>
      </c>
      <c r="N16" s="178">
        <v>400000</v>
      </c>
      <c r="O16" s="172">
        <f>SUM(J16:N35)</f>
        <v>2550000</v>
      </c>
      <c r="P16" s="166" t="s">
        <v>95</v>
      </c>
    </row>
    <row r="17" spans="2:16" ht="20.25" customHeight="1" x14ac:dyDescent="0.2">
      <c r="B17" s="102"/>
      <c r="C17" s="96" t="s">
        <v>1</v>
      </c>
      <c r="D17" s="155" t="s">
        <v>39</v>
      </c>
      <c r="E17" s="155"/>
      <c r="F17" s="155"/>
      <c r="G17" s="156"/>
      <c r="H17" s="105">
        <f>SUM(H18:H19)</f>
        <v>585000</v>
      </c>
      <c r="I17" s="99"/>
      <c r="J17" s="170"/>
      <c r="K17" s="170"/>
      <c r="L17" s="170"/>
      <c r="M17" s="170"/>
      <c r="N17" s="179"/>
      <c r="O17" s="173"/>
      <c r="P17" s="167"/>
    </row>
    <row r="18" spans="2:16" ht="20.25" customHeight="1" x14ac:dyDescent="0.2">
      <c r="B18" s="102"/>
      <c r="C18" s="96"/>
      <c r="D18" s="87" t="s">
        <v>21</v>
      </c>
      <c r="E18" s="88" t="s">
        <v>102</v>
      </c>
      <c r="F18" s="79">
        <v>2200</v>
      </c>
      <c r="G18" s="79">
        <v>75</v>
      </c>
      <c r="H18" s="106">
        <f>G18*F18</f>
        <v>165000</v>
      </c>
      <c r="I18" s="99"/>
      <c r="J18" s="170"/>
      <c r="K18" s="170"/>
      <c r="L18" s="170"/>
      <c r="M18" s="170"/>
      <c r="N18" s="179"/>
      <c r="O18" s="173"/>
      <c r="P18" s="167"/>
    </row>
    <row r="19" spans="2:16" ht="20.25" customHeight="1" x14ac:dyDescent="0.2">
      <c r="B19" s="102"/>
      <c r="C19" s="96"/>
      <c r="D19" s="89" t="s">
        <v>22</v>
      </c>
      <c r="E19" s="90" t="s">
        <v>103</v>
      </c>
      <c r="F19" s="91">
        <v>1400</v>
      </c>
      <c r="G19" s="91">
        <v>300</v>
      </c>
      <c r="H19" s="119">
        <f>G19*F19</f>
        <v>420000</v>
      </c>
      <c r="I19" s="99"/>
      <c r="J19" s="170"/>
      <c r="K19" s="170"/>
      <c r="L19" s="170"/>
      <c r="M19" s="170"/>
      <c r="N19" s="179"/>
      <c r="O19" s="173"/>
      <c r="P19" s="167"/>
    </row>
    <row r="20" spans="2:16" ht="20.25" customHeight="1" x14ac:dyDescent="0.2">
      <c r="B20" s="102"/>
      <c r="C20" s="94" t="s">
        <v>2</v>
      </c>
      <c r="D20" s="155" t="s">
        <v>20</v>
      </c>
      <c r="E20" s="155"/>
      <c r="F20" s="155"/>
      <c r="G20" s="156"/>
      <c r="H20" s="105">
        <f>+H21</f>
        <v>300000</v>
      </c>
      <c r="I20" s="99"/>
      <c r="J20" s="170"/>
      <c r="K20" s="170"/>
      <c r="L20" s="170"/>
      <c r="M20" s="170"/>
      <c r="N20" s="179"/>
      <c r="O20" s="173"/>
      <c r="P20" s="167"/>
    </row>
    <row r="21" spans="2:16" ht="20.25" customHeight="1" x14ac:dyDescent="0.2">
      <c r="B21" s="102"/>
      <c r="C21" s="96"/>
      <c r="D21" s="86" t="s">
        <v>23</v>
      </c>
      <c r="E21" s="52" t="s">
        <v>81</v>
      </c>
      <c r="F21" s="74">
        <v>15000</v>
      </c>
      <c r="G21" s="74">
        <v>20</v>
      </c>
      <c r="H21" s="104">
        <f>G21*F21</f>
        <v>300000</v>
      </c>
      <c r="I21" s="99"/>
      <c r="J21" s="170"/>
      <c r="K21" s="170"/>
      <c r="L21" s="170"/>
      <c r="M21" s="170"/>
      <c r="N21" s="179"/>
      <c r="O21" s="173"/>
      <c r="P21" s="167"/>
    </row>
    <row r="22" spans="2:16" ht="20.25" customHeight="1" x14ac:dyDescent="0.2">
      <c r="B22" s="102"/>
      <c r="C22" s="94" t="s">
        <v>17</v>
      </c>
      <c r="D22" s="155" t="s">
        <v>18</v>
      </c>
      <c r="E22" s="155"/>
      <c r="F22" s="155"/>
      <c r="G22" s="156"/>
      <c r="H22" s="105">
        <f>SUM(H23:H24)</f>
        <v>1250000</v>
      </c>
      <c r="I22" s="99"/>
      <c r="J22" s="170"/>
      <c r="K22" s="170"/>
      <c r="L22" s="170"/>
      <c r="M22" s="170"/>
      <c r="N22" s="179"/>
      <c r="O22" s="173"/>
      <c r="P22" s="167"/>
    </row>
    <row r="23" spans="2:16" ht="20.25" customHeight="1" x14ac:dyDescent="0.2">
      <c r="B23" s="102"/>
      <c r="C23" s="96"/>
      <c r="D23" s="92" t="s">
        <v>40</v>
      </c>
      <c r="E23" s="88" t="s">
        <v>52</v>
      </c>
      <c r="F23" s="79">
        <v>100000</v>
      </c>
      <c r="G23" s="79">
        <v>5</v>
      </c>
      <c r="H23" s="106">
        <f>G23*F23</f>
        <v>500000</v>
      </c>
      <c r="I23" s="99"/>
      <c r="J23" s="170"/>
      <c r="K23" s="170"/>
      <c r="L23" s="170"/>
      <c r="M23" s="170"/>
      <c r="N23" s="179"/>
      <c r="O23" s="173"/>
      <c r="P23" s="167"/>
    </row>
    <row r="24" spans="2:16" ht="20.25" customHeight="1" x14ac:dyDescent="0.2">
      <c r="B24" s="102"/>
      <c r="C24" s="96"/>
      <c r="D24" s="93" t="s">
        <v>41</v>
      </c>
      <c r="E24" s="57" t="s">
        <v>77</v>
      </c>
      <c r="F24" s="85">
        <v>50000</v>
      </c>
      <c r="G24" s="85">
        <v>15</v>
      </c>
      <c r="H24" s="108">
        <f>G24*F24</f>
        <v>750000</v>
      </c>
      <c r="I24" s="99"/>
      <c r="J24" s="170"/>
      <c r="K24" s="170"/>
      <c r="L24" s="170"/>
      <c r="M24" s="170"/>
      <c r="N24" s="179"/>
      <c r="O24" s="173"/>
      <c r="P24" s="167"/>
    </row>
    <row r="25" spans="2:16" ht="20.25" customHeight="1" x14ac:dyDescent="0.2">
      <c r="B25" s="102"/>
      <c r="C25" s="94" t="s">
        <v>13</v>
      </c>
      <c r="D25" s="155" t="s">
        <v>42</v>
      </c>
      <c r="E25" s="155"/>
      <c r="F25" s="155"/>
      <c r="G25" s="156"/>
      <c r="H25" s="105">
        <f>+H26</f>
        <v>600000</v>
      </c>
      <c r="I25" s="99"/>
      <c r="J25" s="170"/>
      <c r="K25" s="170"/>
      <c r="L25" s="170"/>
      <c r="M25" s="170"/>
      <c r="N25" s="179"/>
      <c r="O25" s="173"/>
      <c r="P25" s="167"/>
    </row>
    <row r="26" spans="2:16" ht="20.25" customHeight="1" x14ac:dyDescent="0.2">
      <c r="B26" s="102"/>
      <c r="C26" s="95"/>
      <c r="D26" s="86" t="s">
        <v>24</v>
      </c>
      <c r="E26" s="52" t="s">
        <v>78</v>
      </c>
      <c r="F26" s="74">
        <v>30000</v>
      </c>
      <c r="G26" s="74">
        <v>20</v>
      </c>
      <c r="H26" s="120">
        <f>G26*F26</f>
        <v>600000</v>
      </c>
      <c r="I26" s="99"/>
      <c r="J26" s="170"/>
      <c r="K26" s="170"/>
      <c r="L26" s="170"/>
      <c r="M26" s="170"/>
      <c r="N26" s="179"/>
      <c r="O26" s="173"/>
      <c r="P26" s="167"/>
    </row>
    <row r="27" spans="2:16" ht="20.25" customHeight="1" x14ac:dyDescent="0.2">
      <c r="B27" s="102"/>
      <c r="C27" s="94" t="s">
        <v>19</v>
      </c>
      <c r="D27" s="155" t="s">
        <v>43</v>
      </c>
      <c r="E27" s="155"/>
      <c r="F27" s="155"/>
      <c r="G27" s="156"/>
      <c r="H27" s="105">
        <f>+H28</f>
        <v>400000</v>
      </c>
      <c r="I27" s="99"/>
      <c r="J27" s="170"/>
      <c r="K27" s="170"/>
      <c r="L27" s="170"/>
      <c r="M27" s="170"/>
      <c r="N27" s="179"/>
      <c r="O27" s="173"/>
      <c r="P27" s="167"/>
    </row>
    <row r="28" spans="2:16" ht="20.25" customHeight="1" x14ac:dyDescent="0.2">
      <c r="B28" s="102"/>
      <c r="C28" s="96"/>
      <c r="D28" s="86" t="s">
        <v>24</v>
      </c>
      <c r="E28" s="52" t="s">
        <v>78</v>
      </c>
      <c r="F28" s="74">
        <v>20000</v>
      </c>
      <c r="G28" s="74">
        <v>20</v>
      </c>
      <c r="H28" s="120">
        <f>G28*F28</f>
        <v>400000</v>
      </c>
      <c r="I28" s="99"/>
      <c r="J28" s="170"/>
      <c r="K28" s="170"/>
      <c r="L28" s="170"/>
      <c r="M28" s="170"/>
      <c r="N28" s="179"/>
      <c r="O28" s="173"/>
      <c r="P28" s="167"/>
    </row>
    <row r="29" spans="2:16" ht="20.25" customHeight="1" x14ac:dyDescent="0.2">
      <c r="B29" s="102"/>
      <c r="C29" s="94" t="s">
        <v>14</v>
      </c>
      <c r="D29" s="155" t="s">
        <v>27</v>
      </c>
      <c r="E29" s="155"/>
      <c r="F29" s="155"/>
      <c r="G29" s="156"/>
      <c r="H29" s="105">
        <f>+H30</f>
        <v>300000</v>
      </c>
      <c r="I29" s="99"/>
      <c r="J29" s="170"/>
      <c r="K29" s="170"/>
      <c r="L29" s="170"/>
      <c r="M29" s="170"/>
      <c r="N29" s="179"/>
      <c r="O29" s="173"/>
      <c r="P29" s="167"/>
    </row>
    <row r="30" spans="2:16" ht="20.25" customHeight="1" x14ac:dyDescent="0.2">
      <c r="B30" s="102"/>
      <c r="C30" s="96"/>
      <c r="D30" s="86" t="s">
        <v>23</v>
      </c>
      <c r="E30" s="52" t="s">
        <v>80</v>
      </c>
      <c r="F30" s="74">
        <v>15000</v>
      </c>
      <c r="G30" s="74">
        <v>20</v>
      </c>
      <c r="H30" s="120">
        <f>G30*F30</f>
        <v>300000</v>
      </c>
      <c r="I30" s="99"/>
      <c r="J30" s="170"/>
      <c r="K30" s="170"/>
      <c r="L30" s="170"/>
      <c r="M30" s="170"/>
      <c r="N30" s="179"/>
      <c r="O30" s="173"/>
      <c r="P30" s="167"/>
    </row>
    <row r="31" spans="2:16" ht="20.25" customHeight="1" x14ac:dyDescent="0.2">
      <c r="B31" s="102"/>
      <c r="C31" s="94" t="s">
        <v>92</v>
      </c>
      <c r="D31" s="155" t="s">
        <v>44</v>
      </c>
      <c r="E31" s="155"/>
      <c r="F31" s="155"/>
      <c r="G31" s="156"/>
      <c r="H31" s="105">
        <f>+H32</f>
        <v>200000</v>
      </c>
      <c r="I31" s="99"/>
      <c r="J31" s="170"/>
      <c r="K31" s="170"/>
      <c r="L31" s="170"/>
      <c r="M31" s="170"/>
      <c r="N31" s="179"/>
      <c r="O31" s="173"/>
      <c r="P31" s="167"/>
    </row>
    <row r="32" spans="2:16" ht="20.25" customHeight="1" x14ac:dyDescent="0.2">
      <c r="B32" s="102"/>
      <c r="C32" s="96"/>
      <c r="D32" s="86" t="s">
        <v>45</v>
      </c>
      <c r="E32" s="52" t="s">
        <v>79</v>
      </c>
      <c r="F32" s="74">
        <v>10000</v>
      </c>
      <c r="G32" s="74">
        <v>20</v>
      </c>
      <c r="H32" s="120">
        <f>G32*F32</f>
        <v>200000</v>
      </c>
      <c r="I32" s="99"/>
      <c r="J32" s="170"/>
      <c r="K32" s="170"/>
      <c r="L32" s="170"/>
      <c r="M32" s="170"/>
      <c r="N32" s="179"/>
      <c r="O32" s="173"/>
      <c r="P32" s="167"/>
    </row>
    <row r="33" spans="2:17" ht="20.25" customHeight="1" x14ac:dyDescent="0.2">
      <c r="B33" s="102"/>
      <c r="C33" s="97" t="s">
        <v>93</v>
      </c>
      <c r="D33" s="157" t="s">
        <v>15</v>
      </c>
      <c r="E33" s="157"/>
      <c r="F33" s="157"/>
      <c r="G33" s="158"/>
      <c r="H33" s="103">
        <f>SUM(H34:H35)</f>
        <v>2000000</v>
      </c>
      <c r="I33" s="99"/>
      <c r="J33" s="170"/>
      <c r="K33" s="170"/>
      <c r="L33" s="170"/>
      <c r="M33" s="170"/>
      <c r="N33" s="179"/>
      <c r="O33" s="173"/>
      <c r="P33" s="167"/>
    </row>
    <row r="34" spans="2:17" ht="20.25" customHeight="1" x14ac:dyDescent="0.2">
      <c r="B34" s="102"/>
      <c r="C34" s="98"/>
      <c r="D34" s="186" t="s">
        <v>25</v>
      </c>
      <c r="E34" s="88" t="s">
        <v>53</v>
      </c>
      <c r="F34" s="79">
        <v>200000</v>
      </c>
      <c r="G34" s="79">
        <v>5</v>
      </c>
      <c r="H34" s="121">
        <f>G34*F34</f>
        <v>1000000</v>
      </c>
      <c r="I34" s="99"/>
      <c r="J34" s="170"/>
      <c r="K34" s="170"/>
      <c r="L34" s="170"/>
      <c r="M34" s="170"/>
      <c r="N34" s="179"/>
      <c r="O34" s="173"/>
      <c r="P34" s="167"/>
    </row>
    <row r="35" spans="2:17" ht="20.25" customHeight="1" thickBot="1" x14ac:dyDescent="0.25">
      <c r="B35" s="109"/>
      <c r="C35" s="122"/>
      <c r="D35" s="187"/>
      <c r="E35" s="123" t="s">
        <v>54</v>
      </c>
      <c r="F35" s="124">
        <v>200000</v>
      </c>
      <c r="G35" s="124">
        <v>5</v>
      </c>
      <c r="H35" s="125">
        <f>G35*F35</f>
        <v>1000000</v>
      </c>
      <c r="I35" s="99"/>
      <c r="J35" s="171"/>
      <c r="K35" s="171"/>
      <c r="L35" s="171"/>
      <c r="M35" s="171"/>
      <c r="N35" s="180"/>
      <c r="O35" s="181"/>
      <c r="P35" s="168"/>
    </row>
    <row r="36" spans="2:17" ht="20.25" customHeight="1" x14ac:dyDescent="0.2">
      <c r="B36" s="126" t="s">
        <v>4</v>
      </c>
      <c r="C36" s="140" t="s">
        <v>88</v>
      </c>
      <c r="D36" s="140"/>
      <c r="E36" s="140"/>
      <c r="F36" s="140"/>
      <c r="G36" s="141"/>
      <c r="H36" s="101">
        <f>SUM(H37:H37)</f>
        <v>960000</v>
      </c>
      <c r="I36" s="99"/>
      <c r="J36" s="169">
        <v>300000</v>
      </c>
      <c r="K36" s="169">
        <v>400000</v>
      </c>
      <c r="L36" s="169">
        <v>280000</v>
      </c>
      <c r="M36" s="169"/>
      <c r="N36" s="176">
        <v>55000</v>
      </c>
      <c r="O36" s="172">
        <f>SUM(J36:N37)</f>
        <v>1035000</v>
      </c>
      <c r="P36" s="182" t="s">
        <v>60</v>
      </c>
    </row>
    <row r="37" spans="2:17" ht="20.25" customHeight="1" thickBot="1" x14ac:dyDescent="0.25">
      <c r="B37" s="109"/>
      <c r="C37" s="151" t="s">
        <v>37</v>
      </c>
      <c r="D37" s="152"/>
      <c r="E37" s="123" t="s">
        <v>51</v>
      </c>
      <c r="F37" s="124">
        <v>120000</v>
      </c>
      <c r="G37" s="124">
        <v>8</v>
      </c>
      <c r="H37" s="129">
        <f>+F37*G37</f>
        <v>960000</v>
      </c>
      <c r="I37" s="99"/>
      <c r="J37" s="171"/>
      <c r="K37" s="171"/>
      <c r="L37" s="171"/>
      <c r="M37" s="171"/>
      <c r="N37" s="185"/>
      <c r="O37" s="181"/>
      <c r="P37" s="183"/>
    </row>
    <row r="38" spans="2:17" ht="20.25" customHeight="1" x14ac:dyDescent="0.2">
      <c r="B38" s="100" t="s">
        <v>30</v>
      </c>
      <c r="C38" s="153" t="s">
        <v>100</v>
      </c>
      <c r="D38" s="153"/>
      <c r="E38" s="153"/>
      <c r="F38" s="153"/>
      <c r="G38" s="154"/>
      <c r="H38" s="101">
        <f>SUM(H39)</f>
        <v>400000</v>
      </c>
      <c r="I38" s="99"/>
      <c r="J38" s="46"/>
      <c r="K38" s="46"/>
      <c r="L38" s="46"/>
      <c r="M38" s="46"/>
      <c r="N38" s="48"/>
      <c r="O38" s="51"/>
      <c r="P38" s="49"/>
    </row>
    <row r="39" spans="2:17" ht="20.25" customHeight="1" thickBot="1" x14ac:dyDescent="0.25">
      <c r="B39" s="109"/>
      <c r="C39" s="142" t="s">
        <v>66</v>
      </c>
      <c r="D39" s="143"/>
      <c r="E39" s="184"/>
      <c r="F39" s="113">
        <v>400000</v>
      </c>
      <c r="G39" s="113">
        <v>1</v>
      </c>
      <c r="H39" s="130">
        <v>400000</v>
      </c>
      <c r="I39" s="99"/>
      <c r="J39" s="46"/>
      <c r="K39" s="46"/>
      <c r="L39" s="46"/>
      <c r="M39" s="46"/>
      <c r="N39" s="48"/>
      <c r="O39" s="51"/>
      <c r="P39" s="49"/>
    </row>
    <row r="40" spans="2:17" ht="20.25" customHeight="1" thickBot="1" x14ac:dyDescent="0.25">
      <c r="B40" s="147" t="s">
        <v>8</v>
      </c>
      <c r="C40" s="148"/>
      <c r="D40" s="148"/>
      <c r="E40" s="148"/>
      <c r="F40" s="148"/>
      <c r="G40" s="148"/>
      <c r="H40" s="127">
        <f>SUM(H5,H36,H16,H38)</f>
        <v>9955000</v>
      </c>
      <c r="I40" s="99"/>
      <c r="J40" s="46">
        <f>SUM(J5:J39)</f>
        <v>2501000</v>
      </c>
      <c r="K40" s="46">
        <f>SUM(K5:K39)</f>
        <v>3204000</v>
      </c>
      <c r="L40" s="46">
        <f>SUM(L5:L39)</f>
        <v>2530000</v>
      </c>
      <c r="M40" s="46">
        <f>SUM(M5:M39)</f>
        <v>900000</v>
      </c>
      <c r="N40" s="48">
        <f>SUM(N5:N39)</f>
        <v>855000</v>
      </c>
      <c r="O40" s="51">
        <f>SUM(J40:N40)</f>
        <v>9990000</v>
      </c>
      <c r="P40" s="49"/>
    </row>
    <row r="41" spans="2:17" ht="20.25" customHeight="1" thickBot="1" x14ac:dyDescent="0.25">
      <c r="B41" s="144" t="s">
        <v>55</v>
      </c>
      <c r="C41" s="145"/>
      <c r="D41" s="145"/>
      <c r="E41" s="145"/>
      <c r="F41" s="145"/>
      <c r="G41" s="146"/>
      <c r="H41" s="127">
        <f>H40*0.1</f>
        <v>995500</v>
      </c>
      <c r="I41" s="99"/>
      <c r="J41" s="46">
        <v>250100</v>
      </c>
      <c r="K41" s="46">
        <v>320400</v>
      </c>
      <c r="L41" s="46">
        <v>253000</v>
      </c>
      <c r="M41" s="46">
        <v>90000</v>
      </c>
      <c r="N41" s="48">
        <v>85500</v>
      </c>
      <c r="O41" s="51">
        <f>SUM(J41:N41)</f>
        <v>999000</v>
      </c>
      <c r="P41" s="49" t="s">
        <v>63</v>
      </c>
    </row>
    <row r="42" spans="2:17" ht="20.25" customHeight="1" thickBot="1" x14ac:dyDescent="0.25">
      <c r="B42" s="147" t="s">
        <v>47</v>
      </c>
      <c r="C42" s="148"/>
      <c r="D42" s="148"/>
      <c r="E42" s="148"/>
      <c r="F42" s="148"/>
      <c r="G42" s="148"/>
      <c r="H42" s="127">
        <f>ROUNDDOWN((H40+H41)*0.1,0)</f>
        <v>1095050</v>
      </c>
      <c r="I42" s="99"/>
      <c r="J42" s="46">
        <v>275110</v>
      </c>
      <c r="K42" s="46">
        <v>352440</v>
      </c>
      <c r="L42" s="46">
        <v>278300</v>
      </c>
      <c r="M42" s="46">
        <v>99000</v>
      </c>
      <c r="N42" s="48">
        <v>94050</v>
      </c>
      <c r="O42" s="51">
        <f>SUM(J42:N42)</f>
        <v>1098900</v>
      </c>
      <c r="P42" s="49" t="s">
        <v>64</v>
      </c>
    </row>
    <row r="43" spans="2:17" ht="20.25" customHeight="1" thickBot="1" x14ac:dyDescent="0.25">
      <c r="B43" s="149" t="s">
        <v>9</v>
      </c>
      <c r="C43" s="150"/>
      <c r="D43" s="150"/>
      <c r="E43" s="150"/>
      <c r="F43" s="150"/>
      <c r="G43" s="150"/>
      <c r="H43" s="128">
        <f>H40+H41+H42</f>
        <v>12045550</v>
      </c>
      <c r="I43" s="99"/>
      <c r="J43" s="46">
        <f>SUM(J40:J42)</f>
        <v>3026210</v>
      </c>
      <c r="K43" s="46">
        <f t="shared" ref="K43:N43" si="0">SUM(K40:K42)</f>
        <v>3876840</v>
      </c>
      <c r="L43" s="46">
        <f t="shared" si="0"/>
        <v>3061300</v>
      </c>
      <c r="M43" s="46">
        <f t="shared" si="0"/>
        <v>1089000</v>
      </c>
      <c r="N43" s="46">
        <f t="shared" si="0"/>
        <v>1034550</v>
      </c>
      <c r="O43" s="53">
        <f>SUM(J43:N43)</f>
        <v>12087900</v>
      </c>
      <c r="P43" s="49"/>
      <c r="Q43" s="56">
        <f>H43-O43</f>
        <v>-42350</v>
      </c>
    </row>
    <row r="44" spans="2:17" ht="20.149999999999999" customHeight="1" x14ac:dyDescent="0.2"/>
    <row r="45" spans="2:17" ht="20.149999999999999" customHeight="1" x14ac:dyDescent="0.2"/>
    <row r="46" spans="2:17" ht="20.149999999999999" customHeight="1" x14ac:dyDescent="0.2"/>
    <row r="47" spans="2:17" ht="20.149999999999999" customHeight="1" x14ac:dyDescent="0.2"/>
    <row r="48" spans="2:17" ht="20.149999999999999" customHeight="1" x14ac:dyDescent="0.2"/>
    <row r="49" ht="20.149999999999999" customHeight="1" x14ac:dyDescent="0.2"/>
    <row r="50" ht="20.149999999999999" customHeight="1" x14ac:dyDescent="0.2"/>
    <row r="51" ht="20.149999999999999" customHeight="1" x14ac:dyDescent="0.2"/>
    <row r="52" ht="20.149999999999999" customHeight="1" x14ac:dyDescent="0.2"/>
  </sheetData>
  <mergeCells count="60">
    <mergeCell ref="B2:H2"/>
    <mergeCell ref="C4:D4"/>
    <mergeCell ref="C5:G5"/>
    <mergeCell ref="J5:J11"/>
    <mergeCell ref="K5:K11"/>
    <mergeCell ref="M5:M11"/>
    <mergeCell ref="N5:N11"/>
    <mergeCell ref="O5:O11"/>
    <mergeCell ref="P5:P11"/>
    <mergeCell ref="D6:G6"/>
    <mergeCell ref="D8:G8"/>
    <mergeCell ref="L5:L11"/>
    <mergeCell ref="D14:G14"/>
    <mergeCell ref="J14:J15"/>
    <mergeCell ref="K14:K15"/>
    <mergeCell ref="L14:L15"/>
    <mergeCell ref="M14:M15"/>
    <mergeCell ref="D22:G22"/>
    <mergeCell ref="D25:G25"/>
    <mergeCell ref="M16:M35"/>
    <mergeCell ref="C16:G16"/>
    <mergeCell ref="D17:G17"/>
    <mergeCell ref="D20:G20"/>
    <mergeCell ref="D34:D35"/>
    <mergeCell ref="J16:J35"/>
    <mergeCell ref="D27:G27"/>
    <mergeCell ref="D29:G29"/>
    <mergeCell ref="D31:G31"/>
    <mergeCell ref="D33:G33"/>
    <mergeCell ref="P36:P37"/>
    <mergeCell ref="B41:G41"/>
    <mergeCell ref="B42:G42"/>
    <mergeCell ref="B43:G43"/>
    <mergeCell ref="C37:D37"/>
    <mergeCell ref="B40:G40"/>
    <mergeCell ref="C38:G38"/>
    <mergeCell ref="C39:E39"/>
    <mergeCell ref="C36:G36"/>
    <mergeCell ref="J36:J37"/>
    <mergeCell ref="K36:K37"/>
    <mergeCell ref="L36:L37"/>
    <mergeCell ref="M36:M37"/>
    <mergeCell ref="N36:N37"/>
    <mergeCell ref="O36:O37"/>
    <mergeCell ref="D12:G12"/>
    <mergeCell ref="J12:J13"/>
    <mergeCell ref="K12:K13"/>
    <mergeCell ref="L12:L13"/>
    <mergeCell ref="M12:M13"/>
    <mergeCell ref="P16:P35"/>
    <mergeCell ref="K16:K35"/>
    <mergeCell ref="L16:L35"/>
    <mergeCell ref="O12:O13"/>
    <mergeCell ref="P12:P13"/>
    <mergeCell ref="N12:N13"/>
    <mergeCell ref="O14:O15"/>
    <mergeCell ref="P14:P15"/>
    <mergeCell ref="N14:N15"/>
    <mergeCell ref="N16:N35"/>
    <mergeCell ref="O16:O35"/>
  </mergeCells>
  <phoneticPr fontId="1"/>
  <printOptions horizontalCentered="1"/>
  <pageMargins left="0.59055118110236227" right="0.59055118110236227" top="0.59055118110236227" bottom="0.59055118110236227" header="0.31496062992125984" footer="0.31496062992125984"/>
  <pageSetup paperSize="9" scale="6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37456-7B8B-43E0-9F28-F6BBAD4D8B18}">
  <sheetPr>
    <pageSetUpPr fitToPage="1"/>
  </sheetPr>
  <dimension ref="A1:P52"/>
  <sheetViews>
    <sheetView showZeros="0" view="pageBreakPreview" topLeftCell="A12" zoomScale="85" zoomScaleNormal="100" zoomScaleSheetLayoutView="85" workbookViewId="0">
      <selection activeCell="B2" sqref="B2:H2"/>
    </sheetView>
  </sheetViews>
  <sheetFormatPr defaultColWidth="9" defaultRowHeight="13" x14ac:dyDescent="0.2"/>
  <cols>
    <col min="1" max="1" width="1.36328125" style="2" customWidth="1"/>
    <col min="2" max="2" width="3.7265625" style="1" bestFit="1" customWidth="1"/>
    <col min="3" max="3" width="6.08984375" style="2" customWidth="1"/>
    <col min="4" max="4" width="22.7265625" style="2" bestFit="1" customWidth="1"/>
    <col min="5" max="5" width="46.6328125" style="2" customWidth="1"/>
    <col min="6" max="6" width="9.453125" style="2" bestFit="1" customWidth="1"/>
    <col min="7" max="7" width="5.6328125" style="2" bestFit="1" customWidth="1"/>
    <col min="8" max="8" width="12.7265625" style="2" customWidth="1"/>
    <col min="9" max="13" width="10.90625" style="2" bestFit="1" customWidth="1"/>
    <col min="14" max="14" width="11.6328125" style="2" bestFit="1" customWidth="1"/>
    <col min="15" max="15" width="10" style="2" customWidth="1"/>
    <col min="16" max="16" width="10.453125" style="2" bestFit="1" customWidth="1"/>
    <col min="17" max="16384" width="9" style="2"/>
  </cols>
  <sheetData>
    <row r="1" spans="1:15" ht="9" customHeight="1" x14ac:dyDescent="0.2">
      <c r="A1" s="19"/>
      <c r="B1" s="19"/>
      <c r="C1" s="19"/>
      <c r="D1" s="19"/>
    </row>
    <row r="2" spans="1:15" ht="21" customHeight="1" x14ac:dyDescent="0.2">
      <c r="B2" s="161" t="s">
        <v>28</v>
      </c>
      <c r="C2" s="161"/>
      <c r="D2" s="161"/>
      <c r="E2" s="161"/>
      <c r="F2" s="161"/>
      <c r="G2" s="161"/>
      <c r="H2" s="161"/>
    </row>
    <row r="3" spans="1:15" ht="13.5" thickBot="1" x14ac:dyDescent="0.25">
      <c r="H3" s="17" t="s">
        <v>16</v>
      </c>
    </row>
    <row r="4" spans="1:15" ht="34.5" customHeight="1" x14ac:dyDescent="0.2">
      <c r="B4" s="12"/>
      <c r="C4" s="208" t="s">
        <v>11</v>
      </c>
      <c r="D4" s="188"/>
      <c r="E4" s="63" t="s">
        <v>10</v>
      </c>
      <c r="F4" s="63" t="s">
        <v>6</v>
      </c>
      <c r="G4" s="63" t="s">
        <v>7</v>
      </c>
      <c r="H4" s="63" t="s">
        <v>5</v>
      </c>
      <c r="I4" s="47" t="s">
        <v>68</v>
      </c>
      <c r="J4" s="71" t="s">
        <v>85</v>
      </c>
      <c r="K4" s="47" t="s">
        <v>69</v>
      </c>
      <c r="L4" s="47" t="s">
        <v>70</v>
      </c>
      <c r="M4" s="69" t="s">
        <v>71</v>
      </c>
      <c r="N4" s="70" t="s">
        <v>72</v>
      </c>
      <c r="O4" s="68" t="s">
        <v>65</v>
      </c>
    </row>
    <row r="5" spans="1:15" ht="20.25" customHeight="1" x14ac:dyDescent="0.2">
      <c r="B5" s="18" t="s">
        <v>0</v>
      </c>
      <c r="C5" s="204" t="s">
        <v>29</v>
      </c>
      <c r="D5" s="204"/>
      <c r="E5" s="204"/>
      <c r="F5" s="204"/>
      <c r="G5" s="205"/>
      <c r="H5" s="54">
        <f>SUM(H6,H9,H11)</f>
        <v>2180000</v>
      </c>
      <c r="I5" s="169">
        <v>1000000</v>
      </c>
      <c r="J5" s="169">
        <v>1448000</v>
      </c>
      <c r="K5" s="169">
        <v>850000</v>
      </c>
      <c r="L5" s="169">
        <v>300000</v>
      </c>
      <c r="M5" s="178">
        <v>250000</v>
      </c>
      <c r="N5" s="172">
        <f>SUM(I5:M10)</f>
        <v>3848000</v>
      </c>
      <c r="O5" s="188" t="s">
        <v>58</v>
      </c>
    </row>
    <row r="6" spans="1:15" ht="20.25" customHeight="1" x14ac:dyDescent="0.2">
      <c r="B6" s="3"/>
      <c r="C6" s="6" t="s">
        <v>1</v>
      </c>
      <c r="D6" s="202" t="s">
        <v>36</v>
      </c>
      <c r="E6" s="202"/>
      <c r="F6" s="202"/>
      <c r="G6" s="203"/>
      <c r="H6" s="55">
        <f>SUM(H7:H8)</f>
        <v>1280000</v>
      </c>
      <c r="I6" s="170"/>
      <c r="J6" s="170"/>
      <c r="K6" s="170"/>
      <c r="L6" s="170"/>
      <c r="M6" s="179"/>
      <c r="N6" s="173"/>
      <c r="O6" s="188"/>
    </row>
    <row r="7" spans="1:15" ht="20.25" customHeight="1" x14ac:dyDescent="0.2">
      <c r="B7" s="3"/>
      <c r="C7" s="6"/>
      <c r="D7" s="20" t="s">
        <v>34</v>
      </c>
      <c r="E7" s="21" t="s">
        <v>73</v>
      </c>
      <c r="F7" s="22">
        <v>150000</v>
      </c>
      <c r="G7" s="22">
        <v>8</v>
      </c>
      <c r="H7" s="15">
        <f>G7*F7</f>
        <v>1200000</v>
      </c>
      <c r="I7" s="170"/>
      <c r="J7" s="170"/>
      <c r="K7" s="170"/>
      <c r="L7" s="170"/>
      <c r="M7" s="179"/>
      <c r="N7" s="173"/>
      <c r="O7" s="188"/>
    </row>
    <row r="8" spans="1:15" ht="20.25" customHeight="1" x14ac:dyDescent="0.2">
      <c r="B8" s="3"/>
      <c r="C8" s="6"/>
      <c r="D8" s="23" t="s">
        <v>35</v>
      </c>
      <c r="E8" s="24" t="s">
        <v>74</v>
      </c>
      <c r="F8" s="25">
        <v>10000</v>
      </c>
      <c r="G8" s="25">
        <v>8</v>
      </c>
      <c r="H8" s="9">
        <f>G8*F8</f>
        <v>80000</v>
      </c>
      <c r="I8" s="170"/>
      <c r="J8" s="170"/>
      <c r="K8" s="170"/>
      <c r="L8" s="170"/>
      <c r="M8" s="179"/>
      <c r="N8" s="173"/>
      <c r="O8" s="188"/>
    </row>
    <row r="9" spans="1:15" ht="20.25" customHeight="1" x14ac:dyDescent="0.2">
      <c r="B9" s="3"/>
      <c r="C9" s="16" t="s">
        <v>2</v>
      </c>
      <c r="D9" s="202" t="s">
        <v>75</v>
      </c>
      <c r="E9" s="202"/>
      <c r="F9" s="202"/>
      <c r="G9" s="203"/>
      <c r="H9" s="55">
        <f>SUM(H10:H10)</f>
        <v>600000</v>
      </c>
      <c r="I9" s="170"/>
      <c r="J9" s="170"/>
      <c r="K9" s="170"/>
      <c r="L9" s="170"/>
      <c r="M9" s="179"/>
      <c r="N9" s="173"/>
      <c r="O9" s="188"/>
    </row>
    <row r="10" spans="1:15" ht="20.25" customHeight="1" x14ac:dyDescent="0.2">
      <c r="B10" s="3"/>
      <c r="C10" s="6"/>
      <c r="D10" s="26" t="s">
        <v>76</v>
      </c>
      <c r="E10" s="27" t="s">
        <v>82</v>
      </c>
      <c r="F10" s="28">
        <v>10000</v>
      </c>
      <c r="G10" s="28">
        <v>60</v>
      </c>
      <c r="H10" s="10">
        <f>G10*F10</f>
        <v>600000</v>
      </c>
      <c r="I10" s="170"/>
      <c r="J10" s="170"/>
      <c r="K10" s="170"/>
      <c r="L10" s="170"/>
      <c r="M10" s="179"/>
      <c r="N10" s="173"/>
      <c r="O10" s="188"/>
    </row>
    <row r="11" spans="1:15" ht="20.25" customHeight="1" x14ac:dyDescent="0.2">
      <c r="B11" s="3"/>
      <c r="C11" s="16" t="s">
        <v>17</v>
      </c>
      <c r="D11" s="202" t="s">
        <v>48</v>
      </c>
      <c r="E11" s="202"/>
      <c r="F11" s="202"/>
      <c r="G11" s="203"/>
      <c r="H11" s="55">
        <f>SUM(H12:H12)</f>
        <v>300000</v>
      </c>
      <c r="I11" s="169">
        <v>300000</v>
      </c>
      <c r="J11" s="169">
        <v>280000</v>
      </c>
      <c r="K11" s="169">
        <v>200000</v>
      </c>
      <c r="L11" s="169"/>
      <c r="M11" s="176"/>
      <c r="N11" s="172">
        <f>SUM(I11:M12)</f>
        <v>780000</v>
      </c>
      <c r="O11" s="174" t="s">
        <v>59</v>
      </c>
    </row>
    <row r="12" spans="1:15" ht="20.25" customHeight="1" x14ac:dyDescent="0.2">
      <c r="B12" s="3"/>
      <c r="C12" s="6"/>
      <c r="D12" s="29" t="s">
        <v>49</v>
      </c>
      <c r="E12" s="30" t="s">
        <v>67</v>
      </c>
      <c r="F12" s="31">
        <v>100000</v>
      </c>
      <c r="G12" s="31">
        <v>3</v>
      </c>
      <c r="H12" s="15">
        <f>G12*F12</f>
        <v>300000</v>
      </c>
      <c r="I12" s="170"/>
      <c r="J12" s="170"/>
      <c r="K12" s="170"/>
      <c r="L12" s="170"/>
      <c r="M12" s="177"/>
      <c r="N12" s="173"/>
      <c r="O12" s="175"/>
    </row>
    <row r="13" spans="1:15" ht="20.25" customHeight="1" x14ac:dyDescent="0.2">
      <c r="B13" s="4" t="s">
        <v>3</v>
      </c>
      <c r="C13" s="194" t="s">
        <v>26</v>
      </c>
      <c r="D13" s="194"/>
      <c r="E13" s="194"/>
      <c r="F13" s="194"/>
      <c r="G13" s="195"/>
      <c r="H13" s="54">
        <f>SUM(H14:H14)</f>
        <v>1200000</v>
      </c>
      <c r="I13" s="66">
        <v>351000</v>
      </c>
      <c r="J13" s="66">
        <v>476000</v>
      </c>
      <c r="K13" s="66">
        <v>300000</v>
      </c>
      <c r="L13" s="66">
        <v>300000</v>
      </c>
      <c r="M13" s="67">
        <v>150000</v>
      </c>
      <c r="N13" s="64">
        <f>SUM(I13:M14)</f>
        <v>2077000</v>
      </c>
      <c r="O13" s="65" t="s">
        <v>31</v>
      </c>
    </row>
    <row r="14" spans="1:15" ht="20.25" customHeight="1" x14ac:dyDescent="0.2">
      <c r="B14" s="3"/>
      <c r="C14" s="206" t="s">
        <v>31</v>
      </c>
      <c r="D14" s="207"/>
      <c r="E14" s="32" t="s">
        <v>50</v>
      </c>
      <c r="F14" s="33">
        <v>150000</v>
      </c>
      <c r="G14" s="33">
        <v>8</v>
      </c>
      <c r="H14" s="11">
        <f>+F14*G14</f>
        <v>1200000</v>
      </c>
      <c r="I14" s="46"/>
      <c r="J14" s="46"/>
      <c r="K14" s="46">
        <v>300000</v>
      </c>
      <c r="L14" s="46">
        <v>200000</v>
      </c>
      <c r="M14" s="48"/>
      <c r="N14" s="51">
        <f>SUM(I14:M14)</f>
        <v>500000</v>
      </c>
      <c r="O14" s="50" t="s">
        <v>62</v>
      </c>
    </row>
    <row r="15" spans="1:15" ht="20.25" customHeight="1" x14ac:dyDescent="0.2">
      <c r="B15" s="4" t="s">
        <v>4</v>
      </c>
      <c r="C15" s="194" t="s">
        <v>33</v>
      </c>
      <c r="D15" s="194"/>
      <c r="E15" s="194"/>
      <c r="F15" s="194"/>
      <c r="G15" s="195"/>
      <c r="H15" s="54">
        <f>SUM(H16:H16)</f>
        <v>960000</v>
      </c>
      <c r="I15" s="169">
        <v>300000</v>
      </c>
      <c r="J15" s="169">
        <v>400000</v>
      </c>
      <c r="K15" s="169">
        <v>280000</v>
      </c>
      <c r="L15" s="169"/>
      <c r="M15" s="176">
        <v>55000</v>
      </c>
      <c r="N15" s="172">
        <f>SUM(I15:M16)</f>
        <v>1035000</v>
      </c>
      <c r="O15" s="182" t="s">
        <v>60</v>
      </c>
    </row>
    <row r="16" spans="1:15" ht="20.25" customHeight="1" x14ac:dyDescent="0.2">
      <c r="B16" s="3"/>
      <c r="C16" s="206" t="s">
        <v>37</v>
      </c>
      <c r="D16" s="207"/>
      <c r="E16" s="32" t="s">
        <v>51</v>
      </c>
      <c r="F16" s="33">
        <v>120000</v>
      </c>
      <c r="G16" s="33">
        <v>8</v>
      </c>
      <c r="H16" s="11">
        <f>+F16*G16</f>
        <v>960000</v>
      </c>
      <c r="I16" s="171"/>
      <c r="J16" s="171"/>
      <c r="K16" s="171"/>
      <c r="L16" s="171"/>
      <c r="M16" s="185"/>
      <c r="N16" s="181"/>
      <c r="O16" s="183"/>
    </row>
    <row r="17" spans="2:15" ht="20.25" customHeight="1" x14ac:dyDescent="0.2">
      <c r="B17" s="18" t="s">
        <v>30</v>
      </c>
      <c r="C17" s="204" t="s">
        <v>38</v>
      </c>
      <c r="D17" s="204"/>
      <c r="E17" s="204"/>
      <c r="F17" s="204"/>
      <c r="G17" s="205"/>
      <c r="H17" s="54">
        <f>SUM(H18,H21,H23,H26,H28,H30)</f>
        <v>3435000</v>
      </c>
      <c r="I17" s="46"/>
      <c r="J17" s="46"/>
      <c r="K17" s="46"/>
      <c r="L17" s="46"/>
      <c r="M17" s="48"/>
      <c r="N17" s="51"/>
      <c r="O17" s="49"/>
    </row>
    <row r="18" spans="2:15" ht="20.25" customHeight="1" x14ac:dyDescent="0.2">
      <c r="B18" s="3"/>
      <c r="C18" s="6" t="s">
        <v>1</v>
      </c>
      <c r="D18" s="202" t="s">
        <v>39</v>
      </c>
      <c r="E18" s="202"/>
      <c r="F18" s="202"/>
      <c r="G18" s="203"/>
      <c r="H18" s="13">
        <f>SUM(H19:H20)</f>
        <v>585000</v>
      </c>
      <c r="I18" s="46"/>
      <c r="J18" s="46"/>
      <c r="K18" s="46"/>
      <c r="L18" s="46"/>
      <c r="M18" s="48"/>
      <c r="N18" s="51"/>
      <c r="O18" s="49"/>
    </row>
    <row r="19" spans="2:15" ht="20.25" customHeight="1" x14ac:dyDescent="0.2">
      <c r="B19" s="3"/>
      <c r="C19" s="6"/>
      <c r="D19" s="34" t="s">
        <v>21</v>
      </c>
      <c r="E19" s="35" t="s">
        <v>83</v>
      </c>
      <c r="F19" s="22">
        <v>2200</v>
      </c>
      <c r="G19" s="22">
        <v>75</v>
      </c>
      <c r="H19" s="15">
        <f>G19*F19</f>
        <v>165000</v>
      </c>
      <c r="I19" s="46"/>
      <c r="J19" s="46"/>
      <c r="K19" s="46"/>
      <c r="L19" s="46"/>
      <c r="M19" s="48"/>
      <c r="N19" s="51"/>
      <c r="O19" s="49"/>
    </row>
    <row r="20" spans="2:15" ht="20.25" customHeight="1" x14ac:dyDescent="0.2">
      <c r="B20" s="3"/>
      <c r="C20" s="6"/>
      <c r="D20" s="36" t="s">
        <v>22</v>
      </c>
      <c r="E20" s="37" t="s">
        <v>84</v>
      </c>
      <c r="F20" s="38">
        <v>1400</v>
      </c>
      <c r="G20" s="38">
        <v>300</v>
      </c>
      <c r="H20" s="14">
        <f>G20*F20</f>
        <v>420000</v>
      </c>
      <c r="I20" s="46"/>
      <c r="J20" s="46"/>
      <c r="K20" s="46"/>
      <c r="L20" s="46"/>
      <c r="M20" s="48"/>
      <c r="N20" s="51"/>
      <c r="O20" s="49"/>
    </row>
    <row r="21" spans="2:15" ht="20.25" customHeight="1" x14ac:dyDescent="0.2">
      <c r="B21" s="3"/>
      <c r="C21" s="16" t="s">
        <v>2</v>
      </c>
      <c r="D21" s="202" t="s">
        <v>20</v>
      </c>
      <c r="E21" s="202"/>
      <c r="F21" s="202"/>
      <c r="G21" s="203"/>
      <c r="H21" s="13">
        <f>+H22</f>
        <v>300000</v>
      </c>
      <c r="I21" s="46"/>
      <c r="J21" s="46"/>
      <c r="K21" s="46"/>
      <c r="L21" s="46"/>
      <c r="M21" s="48"/>
      <c r="N21" s="51"/>
      <c r="O21" s="49"/>
    </row>
    <row r="22" spans="2:15" ht="20.25" customHeight="1" x14ac:dyDescent="0.2">
      <c r="B22" s="3"/>
      <c r="C22" s="6"/>
      <c r="D22" s="39" t="s">
        <v>23</v>
      </c>
      <c r="E22" s="40" t="s">
        <v>81</v>
      </c>
      <c r="F22" s="28">
        <v>15000</v>
      </c>
      <c r="G22" s="28">
        <v>20</v>
      </c>
      <c r="H22" s="10">
        <f>G22*F22</f>
        <v>300000</v>
      </c>
      <c r="I22" s="46"/>
      <c r="J22" s="46"/>
      <c r="K22" s="46"/>
      <c r="L22" s="46"/>
      <c r="M22" s="48"/>
      <c r="N22" s="51"/>
      <c r="O22" s="49"/>
    </row>
    <row r="23" spans="2:15" ht="20.25" customHeight="1" x14ac:dyDescent="0.2">
      <c r="B23" s="3"/>
      <c r="C23" s="16" t="s">
        <v>17</v>
      </c>
      <c r="D23" s="202" t="s">
        <v>18</v>
      </c>
      <c r="E23" s="202"/>
      <c r="F23" s="202"/>
      <c r="G23" s="203"/>
      <c r="H23" s="13">
        <f>SUM(H24:H25)</f>
        <v>1250000</v>
      </c>
      <c r="I23" s="46"/>
      <c r="J23" s="46"/>
      <c r="K23" s="46"/>
      <c r="L23" s="46"/>
      <c r="M23" s="48"/>
      <c r="N23" s="51"/>
      <c r="O23" s="49"/>
    </row>
    <row r="24" spans="2:15" ht="20.25" customHeight="1" x14ac:dyDescent="0.2">
      <c r="B24" s="3"/>
      <c r="C24" s="6"/>
      <c r="D24" s="41" t="s">
        <v>40</v>
      </c>
      <c r="E24" s="35" t="s">
        <v>52</v>
      </c>
      <c r="F24" s="22">
        <v>100000</v>
      </c>
      <c r="G24" s="22">
        <v>5</v>
      </c>
      <c r="H24" s="15">
        <f>G24*F24</f>
        <v>500000</v>
      </c>
      <c r="I24" s="46"/>
      <c r="J24" s="46"/>
      <c r="K24" s="46"/>
      <c r="L24" s="46"/>
      <c r="M24" s="48"/>
      <c r="N24" s="51"/>
      <c r="O24" s="49"/>
    </row>
    <row r="25" spans="2:15" ht="20.25" customHeight="1" x14ac:dyDescent="0.2">
      <c r="B25" s="3"/>
      <c r="C25" s="6"/>
      <c r="D25" s="42" t="s">
        <v>41</v>
      </c>
      <c r="E25" s="43" t="s">
        <v>77</v>
      </c>
      <c r="F25" s="25">
        <v>50000</v>
      </c>
      <c r="G25" s="25">
        <v>15</v>
      </c>
      <c r="H25" s="9">
        <f>G25*F25</f>
        <v>750000</v>
      </c>
      <c r="I25" s="46"/>
      <c r="J25" s="46"/>
      <c r="K25" s="46"/>
      <c r="L25" s="46"/>
      <c r="M25" s="48"/>
      <c r="N25" s="51"/>
      <c r="O25" s="49"/>
    </row>
    <row r="26" spans="2:15" ht="20.25" customHeight="1" x14ac:dyDescent="0.2">
      <c r="B26" s="3"/>
      <c r="C26" s="16" t="s">
        <v>13</v>
      </c>
      <c r="D26" s="202" t="s">
        <v>42</v>
      </c>
      <c r="E26" s="202"/>
      <c r="F26" s="202"/>
      <c r="G26" s="203"/>
      <c r="H26" s="58">
        <f>+H27</f>
        <v>600000</v>
      </c>
      <c r="I26" s="169">
        <v>50000</v>
      </c>
      <c r="J26" s="169">
        <v>40000</v>
      </c>
      <c r="K26" s="169">
        <v>50000</v>
      </c>
      <c r="L26" s="169">
        <v>50000</v>
      </c>
      <c r="M26" s="176">
        <v>50000</v>
      </c>
      <c r="N26" s="172">
        <f>SUM(I26:M29)</f>
        <v>240000</v>
      </c>
      <c r="O26" s="174" t="s">
        <v>61</v>
      </c>
    </row>
    <row r="27" spans="2:15" ht="20.25" customHeight="1" x14ac:dyDescent="0.2">
      <c r="B27" s="3"/>
      <c r="C27" s="7"/>
      <c r="D27" s="39" t="s">
        <v>24</v>
      </c>
      <c r="E27" s="40" t="s">
        <v>78</v>
      </c>
      <c r="F27" s="28">
        <v>30000</v>
      </c>
      <c r="G27" s="28">
        <v>20</v>
      </c>
      <c r="H27" s="59">
        <f>G27*F27</f>
        <v>600000</v>
      </c>
      <c r="I27" s="170"/>
      <c r="J27" s="170"/>
      <c r="K27" s="170"/>
      <c r="L27" s="170"/>
      <c r="M27" s="177"/>
      <c r="N27" s="173"/>
      <c r="O27" s="175"/>
    </row>
    <row r="28" spans="2:15" ht="20.25" customHeight="1" x14ac:dyDescent="0.2">
      <c r="B28" s="3"/>
      <c r="C28" s="16" t="s">
        <v>19</v>
      </c>
      <c r="D28" s="202" t="s">
        <v>43</v>
      </c>
      <c r="E28" s="202"/>
      <c r="F28" s="202"/>
      <c r="G28" s="203"/>
      <c r="H28" s="58">
        <f>+H29</f>
        <v>400000</v>
      </c>
      <c r="I28" s="170"/>
      <c r="J28" s="170"/>
      <c r="K28" s="170"/>
      <c r="L28" s="170"/>
      <c r="M28" s="177"/>
      <c r="N28" s="173"/>
      <c r="O28" s="175"/>
    </row>
    <row r="29" spans="2:15" ht="20.25" customHeight="1" x14ac:dyDescent="0.2">
      <c r="B29" s="3"/>
      <c r="C29" s="6"/>
      <c r="D29" s="39" t="s">
        <v>24</v>
      </c>
      <c r="E29" s="40" t="s">
        <v>78</v>
      </c>
      <c r="F29" s="28">
        <v>20000</v>
      </c>
      <c r="G29" s="28">
        <v>20</v>
      </c>
      <c r="H29" s="59">
        <f>G29*F29</f>
        <v>400000</v>
      </c>
      <c r="I29" s="171"/>
      <c r="J29" s="171"/>
      <c r="K29" s="171"/>
      <c r="L29" s="171"/>
      <c r="M29" s="185"/>
      <c r="N29" s="181"/>
      <c r="O29" s="201"/>
    </row>
    <row r="30" spans="2:15" ht="20.25" customHeight="1" x14ac:dyDescent="0.2">
      <c r="B30" s="3"/>
      <c r="C30" s="16" t="s">
        <v>14</v>
      </c>
      <c r="D30" s="202" t="s">
        <v>27</v>
      </c>
      <c r="E30" s="202"/>
      <c r="F30" s="202"/>
      <c r="G30" s="203"/>
      <c r="H30" s="58">
        <f>+H31</f>
        <v>300000</v>
      </c>
      <c r="I30" s="46"/>
      <c r="J30" s="46"/>
      <c r="K30" s="46"/>
      <c r="L30" s="46"/>
      <c r="M30" s="48"/>
      <c r="N30" s="51"/>
      <c r="O30" s="49"/>
    </row>
    <row r="31" spans="2:15" ht="20.25" customHeight="1" x14ac:dyDescent="0.2">
      <c r="B31" s="3"/>
      <c r="C31" s="6"/>
      <c r="D31" s="39" t="s">
        <v>23</v>
      </c>
      <c r="E31" s="40" t="s">
        <v>80</v>
      </c>
      <c r="F31" s="28">
        <v>15000</v>
      </c>
      <c r="G31" s="28">
        <v>20</v>
      </c>
      <c r="H31" s="59">
        <f>G31*F31</f>
        <v>300000</v>
      </c>
      <c r="I31" s="46"/>
      <c r="J31" s="46"/>
      <c r="K31" s="46"/>
      <c r="L31" s="46"/>
      <c r="M31" s="48"/>
      <c r="N31" s="51"/>
      <c r="O31" s="49"/>
    </row>
    <row r="32" spans="2:15" ht="20.25" customHeight="1" x14ac:dyDescent="0.2">
      <c r="B32" s="18" t="s">
        <v>32</v>
      </c>
      <c r="C32" s="204" t="s">
        <v>12</v>
      </c>
      <c r="D32" s="204"/>
      <c r="E32" s="204"/>
      <c r="F32" s="204"/>
      <c r="G32" s="205"/>
      <c r="H32" s="54">
        <f>SUM(H33,H38,H35)</f>
        <v>2210000</v>
      </c>
      <c r="I32" s="46"/>
      <c r="J32" s="46"/>
      <c r="K32" s="46"/>
      <c r="L32" s="46"/>
      <c r="M32" s="48"/>
      <c r="N32" s="51"/>
      <c r="O32" s="49"/>
    </row>
    <row r="33" spans="2:16" ht="20.25" customHeight="1" x14ac:dyDescent="0.2">
      <c r="B33" s="3"/>
      <c r="C33" s="16" t="s">
        <v>1</v>
      </c>
      <c r="D33" s="202" t="s">
        <v>44</v>
      </c>
      <c r="E33" s="202"/>
      <c r="F33" s="202"/>
      <c r="G33" s="203"/>
      <c r="H33" s="58">
        <f>+H34</f>
        <v>200000</v>
      </c>
      <c r="I33" s="46"/>
      <c r="J33" s="46"/>
      <c r="K33" s="46"/>
      <c r="L33" s="46"/>
      <c r="M33" s="48"/>
      <c r="N33" s="51"/>
      <c r="O33" s="49"/>
    </row>
    <row r="34" spans="2:16" ht="20.25" customHeight="1" x14ac:dyDescent="0.2">
      <c r="B34" s="3"/>
      <c r="C34" s="6"/>
      <c r="D34" s="39" t="s">
        <v>45</v>
      </c>
      <c r="E34" s="40" t="s">
        <v>79</v>
      </c>
      <c r="F34" s="28">
        <v>10000</v>
      </c>
      <c r="G34" s="28">
        <v>20</v>
      </c>
      <c r="H34" s="59">
        <f>G34*F34</f>
        <v>200000</v>
      </c>
      <c r="I34" s="46"/>
      <c r="J34" s="46"/>
      <c r="K34" s="46"/>
      <c r="L34" s="46"/>
      <c r="M34" s="48"/>
      <c r="N34" s="51"/>
      <c r="O34" s="49"/>
    </row>
    <row r="35" spans="2:16" ht="20.25" customHeight="1" x14ac:dyDescent="0.2">
      <c r="B35" s="3"/>
      <c r="C35" s="5" t="s">
        <v>2</v>
      </c>
      <c r="D35" s="199" t="s">
        <v>15</v>
      </c>
      <c r="E35" s="199"/>
      <c r="F35" s="199"/>
      <c r="G35" s="200"/>
      <c r="H35" s="60">
        <f>SUM(H36:H37)</f>
        <v>2000000</v>
      </c>
      <c r="I35" s="169">
        <v>400000</v>
      </c>
      <c r="J35" s="169">
        <v>480000</v>
      </c>
      <c r="K35" s="169">
        <v>400000</v>
      </c>
      <c r="L35" s="169"/>
      <c r="M35" s="176">
        <v>300000</v>
      </c>
      <c r="N35" s="172">
        <f>SUM(I35:M37)</f>
        <v>1580000</v>
      </c>
      <c r="O35" s="182" t="s">
        <v>25</v>
      </c>
    </row>
    <row r="36" spans="2:16" ht="20.25" customHeight="1" x14ac:dyDescent="0.2">
      <c r="B36" s="3"/>
      <c r="C36" s="8"/>
      <c r="D36" s="192" t="s">
        <v>25</v>
      </c>
      <c r="E36" s="35" t="s">
        <v>53</v>
      </c>
      <c r="F36" s="22">
        <v>200000</v>
      </c>
      <c r="G36" s="22">
        <v>5</v>
      </c>
      <c r="H36" s="61">
        <f>G36*F36</f>
        <v>1000000</v>
      </c>
      <c r="I36" s="170"/>
      <c r="J36" s="170"/>
      <c r="K36" s="170"/>
      <c r="L36" s="170"/>
      <c r="M36" s="177"/>
      <c r="N36" s="173"/>
      <c r="O36" s="191"/>
    </row>
    <row r="37" spans="2:16" ht="20.25" customHeight="1" x14ac:dyDescent="0.2">
      <c r="B37" s="3"/>
      <c r="C37" s="8"/>
      <c r="D37" s="193"/>
      <c r="E37" s="45" t="s">
        <v>54</v>
      </c>
      <c r="F37" s="44">
        <v>200000</v>
      </c>
      <c r="G37" s="44">
        <v>5</v>
      </c>
      <c r="H37" s="62">
        <f>G37*F37</f>
        <v>1000000</v>
      </c>
      <c r="I37" s="171"/>
      <c r="J37" s="171"/>
      <c r="K37" s="171"/>
      <c r="L37" s="171"/>
      <c r="M37" s="185"/>
      <c r="N37" s="181"/>
      <c r="O37" s="183"/>
    </row>
    <row r="38" spans="2:16" ht="20.25" customHeight="1" x14ac:dyDescent="0.2">
      <c r="B38" s="3"/>
      <c r="C38" s="16" t="s">
        <v>17</v>
      </c>
      <c r="D38" s="194" t="s">
        <v>46</v>
      </c>
      <c r="E38" s="194"/>
      <c r="F38" s="194"/>
      <c r="G38" s="195"/>
      <c r="H38" s="10">
        <f>SUM(H39:H39)</f>
        <v>10000</v>
      </c>
      <c r="I38" s="46"/>
      <c r="J38" s="46"/>
      <c r="K38" s="46"/>
      <c r="L38" s="46"/>
      <c r="M38" s="48"/>
      <c r="N38" s="51"/>
      <c r="O38" s="49"/>
    </row>
    <row r="39" spans="2:16" ht="20.25" customHeight="1" x14ac:dyDescent="0.2">
      <c r="B39" s="3"/>
      <c r="C39" s="6"/>
      <c r="D39" s="41"/>
      <c r="E39" s="35" t="s">
        <v>66</v>
      </c>
      <c r="F39" s="22">
        <v>10000</v>
      </c>
      <c r="G39" s="22">
        <v>1</v>
      </c>
      <c r="H39" s="15">
        <f>F39*G39</f>
        <v>10000</v>
      </c>
      <c r="I39" s="46">
        <v>100000</v>
      </c>
      <c r="J39" s="46">
        <v>80000</v>
      </c>
      <c r="K39" s="46">
        <v>150000</v>
      </c>
      <c r="L39" s="46">
        <v>50000</v>
      </c>
      <c r="M39" s="48">
        <v>50000</v>
      </c>
      <c r="N39" s="51">
        <f>SUM(I39:M39)</f>
        <v>430000</v>
      </c>
      <c r="O39" s="49" t="s">
        <v>57</v>
      </c>
    </row>
    <row r="40" spans="2:16" ht="20.25" customHeight="1" x14ac:dyDescent="0.2">
      <c r="B40" s="189" t="s">
        <v>8</v>
      </c>
      <c r="C40" s="189"/>
      <c r="D40" s="189"/>
      <c r="E40" s="189"/>
      <c r="F40" s="189"/>
      <c r="G40" s="189"/>
      <c r="H40" s="10">
        <f>SUM(H5,H13,H15,H17,H32)</f>
        <v>9985000</v>
      </c>
      <c r="I40" s="46">
        <f>SUM(I5:I39)</f>
        <v>2501000</v>
      </c>
      <c r="J40" s="46">
        <f>SUM(J5:J39)</f>
        <v>3204000</v>
      </c>
      <c r="K40" s="46">
        <f>SUM(K5:K39)</f>
        <v>2530000</v>
      </c>
      <c r="L40" s="46">
        <f>SUM(L5:L39)</f>
        <v>900000</v>
      </c>
      <c r="M40" s="48">
        <f>SUM(M5:M39)</f>
        <v>855000</v>
      </c>
      <c r="N40" s="51">
        <f>SUM(I40:M40)</f>
        <v>9990000</v>
      </c>
      <c r="O40" s="49"/>
    </row>
    <row r="41" spans="2:16" ht="20.25" customHeight="1" x14ac:dyDescent="0.2">
      <c r="B41" s="196" t="s">
        <v>55</v>
      </c>
      <c r="C41" s="197"/>
      <c r="D41" s="197"/>
      <c r="E41" s="197"/>
      <c r="F41" s="197"/>
      <c r="G41" s="198"/>
      <c r="H41" s="10">
        <f>H40*0.1</f>
        <v>998500</v>
      </c>
      <c r="I41" s="46">
        <v>250100</v>
      </c>
      <c r="J41" s="46">
        <v>320400</v>
      </c>
      <c r="K41" s="46">
        <v>253000</v>
      </c>
      <c r="L41" s="46">
        <v>90000</v>
      </c>
      <c r="M41" s="48">
        <v>85500</v>
      </c>
      <c r="N41" s="51">
        <f>SUM(I41:M41)</f>
        <v>999000</v>
      </c>
      <c r="O41" s="49" t="s">
        <v>63</v>
      </c>
    </row>
    <row r="42" spans="2:16" ht="20.25" customHeight="1" x14ac:dyDescent="0.2">
      <c r="B42" s="189" t="s">
        <v>47</v>
      </c>
      <c r="C42" s="189"/>
      <c r="D42" s="189"/>
      <c r="E42" s="189"/>
      <c r="F42" s="189"/>
      <c r="G42" s="189"/>
      <c r="H42" s="10">
        <f>ROUNDDOWN((H40+H41)*0.1,0)</f>
        <v>1098350</v>
      </c>
      <c r="I42" s="46">
        <v>275110</v>
      </c>
      <c r="J42" s="46">
        <v>352440</v>
      </c>
      <c r="K42" s="46">
        <v>278300</v>
      </c>
      <c r="L42" s="46">
        <v>99000</v>
      </c>
      <c r="M42" s="48">
        <v>94050</v>
      </c>
      <c r="N42" s="51">
        <f>SUM(I42:M42)</f>
        <v>1098900</v>
      </c>
      <c r="O42" s="49" t="s">
        <v>64</v>
      </c>
    </row>
    <row r="43" spans="2:16" ht="20.25" customHeight="1" thickBot="1" x14ac:dyDescent="0.25">
      <c r="B43" s="190" t="s">
        <v>9</v>
      </c>
      <c r="C43" s="190"/>
      <c r="D43" s="190"/>
      <c r="E43" s="190"/>
      <c r="F43" s="190"/>
      <c r="G43" s="190"/>
      <c r="H43" s="54">
        <f>H40+H41+H42</f>
        <v>12081850</v>
      </c>
      <c r="I43" s="46">
        <f>SUM(I40:I42)</f>
        <v>3026210</v>
      </c>
      <c r="J43" s="46">
        <f t="shared" ref="J43:M43" si="0">SUM(J40:J42)</f>
        <v>3876840</v>
      </c>
      <c r="K43" s="46">
        <f t="shared" si="0"/>
        <v>3061300</v>
      </c>
      <c r="L43" s="46">
        <f t="shared" si="0"/>
        <v>1089000</v>
      </c>
      <c r="M43" s="46">
        <f t="shared" si="0"/>
        <v>1034550</v>
      </c>
      <c r="N43" s="53">
        <f>SUM(I43:M43)</f>
        <v>12087900</v>
      </c>
      <c r="O43" s="49"/>
      <c r="P43" s="56">
        <f>H43-N43</f>
        <v>-6050</v>
      </c>
    </row>
    <row r="44" spans="2:16" ht="20.149999999999999" customHeight="1" x14ac:dyDescent="0.2"/>
    <row r="45" spans="2:16" ht="20.149999999999999" customHeight="1" x14ac:dyDescent="0.2"/>
    <row r="46" spans="2:16" ht="20.149999999999999" customHeight="1" x14ac:dyDescent="0.2"/>
    <row r="47" spans="2:16" ht="20.149999999999999" customHeight="1" x14ac:dyDescent="0.2"/>
    <row r="48" spans="2:16" ht="20.149999999999999" customHeight="1" x14ac:dyDescent="0.2"/>
    <row r="49" ht="20.149999999999999" customHeight="1" x14ac:dyDescent="0.2"/>
    <row r="50" ht="20.149999999999999" customHeight="1" x14ac:dyDescent="0.2"/>
    <row r="51" ht="20.149999999999999" customHeight="1" x14ac:dyDescent="0.2"/>
    <row r="52" ht="20.149999999999999" customHeight="1" x14ac:dyDescent="0.2"/>
  </sheetData>
  <mergeCells count="61">
    <mergeCell ref="B2:H2"/>
    <mergeCell ref="C4:D4"/>
    <mergeCell ref="C5:G5"/>
    <mergeCell ref="I5:I10"/>
    <mergeCell ref="J5:J10"/>
    <mergeCell ref="L5:L10"/>
    <mergeCell ref="M5:M10"/>
    <mergeCell ref="N5:N10"/>
    <mergeCell ref="O5:O10"/>
    <mergeCell ref="D6:G6"/>
    <mergeCell ref="D9:G9"/>
    <mergeCell ref="K5:K10"/>
    <mergeCell ref="N11:N12"/>
    <mergeCell ref="O11:O12"/>
    <mergeCell ref="C13:G13"/>
    <mergeCell ref="D11:G11"/>
    <mergeCell ref="I11:I12"/>
    <mergeCell ref="J11:J12"/>
    <mergeCell ref="K11:K12"/>
    <mergeCell ref="L11:L12"/>
    <mergeCell ref="M11:M12"/>
    <mergeCell ref="D23:G23"/>
    <mergeCell ref="C14:D14"/>
    <mergeCell ref="C15:G15"/>
    <mergeCell ref="I15:I16"/>
    <mergeCell ref="J15:J16"/>
    <mergeCell ref="O15:O16"/>
    <mergeCell ref="C16:D16"/>
    <mergeCell ref="C17:G17"/>
    <mergeCell ref="D18:G18"/>
    <mergeCell ref="D21:G21"/>
    <mergeCell ref="K15:K16"/>
    <mergeCell ref="L15:L16"/>
    <mergeCell ref="M15:M16"/>
    <mergeCell ref="N15:N16"/>
    <mergeCell ref="D33:G33"/>
    <mergeCell ref="D26:G26"/>
    <mergeCell ref="I26:I29"/>
    <mergeCell ref="J26:J29"/>
    <mergeCell ref="K26:K29"/>
    <mergeCell ref="N26:N29"/>
    <mergeCell ref="O26:O29"/>
    <mergeCell ref="D28:G28"/>
    <mergeCell ref="D30:G30"/>
    <mergeCell ref="C32:G32"/>
    <mergeCell ref="L26:L29"/>
    <mergeCell ref="M26:M29"/>
    <mergeCell ref="B42:G42"/>
    <mergeCell ref="B43:G43"/>
    <mergeCell ref="N35:N37"/>
    <mergeCell ref="O35:O37"/>
    <mergeCell ref="D36:D37"/>
    <mergeCell ref="D38:G38"/>
    <mergeCell ref="B40:G40"/>
    <mergeCell ref="B41:G41"/>
    <mergeCell ref="D35:G35"/>
    <mergeCell ref="I35:I37"/>
    <mergeCell ref="J35:J37"/>
    <mergeCell ref="K35:K37"/>
    <mergeCell ref="L35:L37"/>
    <mergeCell ref="M35:M37"/>
  </mergeCells>
  <phoneticPr fontId="1"/>
  <printOptions horizontalCentered="1"/>
  <pageMargins left="0.59055118110236227" right="0.59055118110236227" top="0.59055118110236227" bottom="0.59055118110236227" header="0.31496062992125984" footer="0.31496062992125984"/>
  <pageSetup paperSize="9"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積算書</vt:lpstr>
      <vt:lpstr>予算振り分け(R6)  (0815)</vt:lpstr>
      <vt:lpstr>予算振り分け(R6) </vt:lpstr>
      <vt:lpstr>積算書!Print_Area</vt:lpstr>
      <vt:lpstr>'予算振り分け(R6) '!Print_Area</vt:lpstr>
      <vt:lpstr>'予算振り分け(R6)  (0815)'!Print_Area</vt:lpstr>
    </vt:vector>
  </TitlesOfParts>
  <Company>栃木県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栃木県</dc:creator>
  <cp:lastModifiedBy>廣澤　貴大</cp:lastModifiedBy>
  <cp:lastPrinted>2026-07-21T10:23:54Z</cp:lastPrinted>
  <dcterms:created xsi:type="dcterms:W3CDTF">2014-06-09T06:01:59Z</dcterms:created>
  <dcterms:modified xsi:type="dcterms:W3CDTF">2026-07-21T10:23:55Z</dcterms:modified>
</cp:coreProperties>
</file>