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670" activeTab="1"/>
  </bookViews>
  <sheets>
    <sheet name="入力時の注意事項" sheetId="1" r:id="rId1"/>
    <sheet name="様式－５" sheetId="2" r:id="rId2"/>
    <sheet name="様式－５（１１月分の記載例）" sheetId="3" r:id="rId3"/>
    <sheet name="様式－５（１２月分の記載例）" sheetId="4" r:id="rId4"/>
    <sheet name="様式－５（１月分の記載例）" sheetId="5" r:id="rId5"/>
    <sheet name="様式－５（２月分の記載例）" sheetId="6" r:id="rId6"/>
    <sheet name="様式－５（３月分の記載例）" sheetId="7" r:id="rId7"/>
    <sheet name="様式－５（集計の記載例）" sheetId="8" r:id="rId8"/>
  </sheets>
  <definedNames>
    <definedName name="_xlnm.Print_Area" localSheetId="0">'入力時の注意事項'!$A$1:$O$7</definedName>
    <definedName name="_xlnm.Print_Area" localSheetId="1">'様式－５'!$A$1:$AB$65</definedName>
    <definedName name="_xlnm.Print_Area" localSheetId="2">'様式－５（１１月分の記載例）'!$A$1:$AB$63</definedName>
    <definedName name="_xlnm.Print_Area" localSheetId="3">'様式－５（１２月分の記載例）'!$A$1:$AB$63</definedName>
    <definedName name="_xlnm.Print_Area" localSheetId="4">'様式－５（１月分の記載例）'!$A$1:$AB$63</definedName>
    <definedName name="_xlnm.Print_Area" localSheetId="5">'様式－５（２月分の記載例）'!$A$1:$AB$63</definedName>
    <definedName name="_xlnm.Print_Area" localSheetId="6">'様式－５（３月分の記載例）'!$A$1:$AB$63</definedName>
    <definedName name="_xlnm.Print_Area" localSheetId="7">'様式－５（集計の記載例）'!$A$1:$AB$30</definedName>
  </definedNames>
  <calcPr fullCalcOnLoad="1"/>
</workbook>
</file>

<file path=xl/sharedStrings.xml><?xml version="1.0" encoding="utf-8"?>
<sst xmlns="http://schemas.openxmlformats.org/spreadsheetml/2006/main" count="538" uniqueCount="94">
  <si>
    <t>月日</t>
  </si>
  <si>
    <t>曜日</t>
  </si>
  <si>
    <t>自社、リース、貸与：S17-0702</t>
  </si>
  <si>
    <t>宇都宮９００　ろ　　８３</t>
  </si>
  <si>
    <t>車種</t>
  </si>
  <si>
    <t>規格</t>
  </si>
  <si>
    <t>所有</t>
  </si>
  <si>
    <t>車両ナンバー</t>
  </si>
  <si>
    <t>時刻</t>
  </si>
  <si>
    <t>待機</t>
  </si>
  <si>
    <t>種類</t>
  </si>
  <si>
    <t>対象時刻</t>
  </si>
  <si>
    <t>開始時刻</t>
  </si>
  <si>
    <t>終了時刻</t>
  </si>
  <si>
    <t>うち休憩時間</t>
  </si>
  <si>
    <t>機械稼働</t>
  </si>
  <si>
    <t>時間</t>
  </si>
  <si>
    <t>備考</t>
  </si>
  <si>
    <t>様式－５</t>
  </si>
  <si>
    <t>　栃木県日光土木事務所長　様</t>
  </si>
  <si>
    <t>除　雪　作　業　実　績　報　告　書</t>
  </si>
  <si>
    <t>住所</t>
  </si>
  <si>
    <t>氏名</t>
  </si>
  <si>
    <t>印</t>
  </si>
  <si>
    <t>履行場所</t>
  </si>
  <si>
    <t>一般国道１２１号</t>
  </si>
  <si>
    <t>○○駅</t>
  </si>
  <si>
    <t>○○橋</t>
  </si>
  <si>
    <t>報告対象期間</t>
  </si>
  <si>
    <t>作業内容</t>
  </si>
  <si>
    <t>注１</t>
  </si>
  <si>
    <t>労務補正</t>
  </si>
  <si>
    <t>運転手等</t>
  </si>
  <si>
    <t>6:00～20:00</t>
  </si>
  <si>
    <t>20:00～6:00</t>
  </si>
  <si>
    <t>～</t>
  </si>
  <si>
    <t>ロータリー</t>
  </si>
  <si>
    <t>２５０ｐｓ</t>
  </si>
  <si>
    <t>注２</t>
  </si>
  <si>
    <t>平成１９年　　月　　日</t>
  </si>
  <si>
    <t>平成１９年　　月内</t>
  </si>
  <si>
    <t>下記のとおり受託作業が完了したので報告します。</t>
  </si>
  <si>
    <t>作業区分</t>
  </si>
  <si>
    <t>機械除雪</t>
  </si>
  <si>
    <t>注３</t>
  </si>
  <si>
    <t>注４</t>
  </si>
  <si>
    <t>19:00～7:00</t>
  </si>
  <si>
    <t>情報連絡員</t>
  </si>
  <si>
    <t>不稼働の場合</t>
  </si>
  <si>
    <t>稼働の場合</t>
  </si>
  <si>
    <t>参考</t>
  </si>
  <si>
    <t>注５</t>
  </si>
  <si>
    <t>計</t>
  </si>
  <si>
    <t>注６</t>
  </si>
  <si>
    <t>日付の考え方は、例えば、H19.11.1の行には、H19.10.31の１９：００からH19.11.1の１９：００までの作業を記載することとする。</t>
  </si>
  <si>
    <t>２５０ｐｓ</t>
  </si>
  <si>
    <t>栃木県日光市○○</t>
  </si>
  <si>
    <t>○○建設株式会社</t>
  </si>
  <si>
    <t>代表取締役　○○</t>
  </si>
  <si>
    <t>機械の所有は、自社、リース、貸与（とその番号）を記載する。作業区分は、機械除雪、運搬排雪、歩道除雪、砂散布、融雪剤散布、等とする。</t>
  </si>
  <si>
    <t>情報連絡員は会社毎に１名程度の計上と考えられるため、その日稼働したいずれかの機械の様式に計上することとし、複数の機械の様式に重複計上しないように注意する。</t>
  </si>
  <si>
    <t>時刻欄には、例えば３：００なら３．００と，３：１５なら３．２５と、３：３０なら３．５と、３：４５なら３．７５と、数値（小数値）で入力する。また、０時０分は２４．００と入力する。</t>
  </si>
  <si>
    <t>　時刻欄には、例えば３：００なら３．００と，３：１５なら３．２５と、３：３０なら３．５と、３：４５なら３．７５と、数値（小数値）で入力する。
　また、０時０分は２４．００と入力する。</t>
  </si>
  <si>
    <t>　日付の考え方は、例えば、H19.11.1の行には、H19.10.31の１９：００からH19.11.1の１９：００までの作業を記載することとする。</t>
  </si>
  <si>
    <t>　機械の所有は、自社、リース、貸与（とその番号）を記載する。作業区分は、機械除雪、運搬排雪、歩道除雪、砂散布、融雪剤散布、等とする。</t>
  </si>
  <si>
    <t>　情報連絡員は会社毎に１名程度の計上と考えられるため、その日稼働したいずれかの機械の様式に計上することとし、複数の機械の様式に重複計上しないように注意する。</t>
  </si>
  <si>
    <t>～</t>
  </si>
  <si>
    <t>ロータリー</t>
  </si>
  <si>
    <t>～</t>
  </si>
  <si>
    <t>ロータリー</t>
  </si>
  <si>
    <t>～</t>
  </si>
  <si>
    <t>ロータリー</t>
  </si>
  <si>
    <t>～</t>
  </si>
  <si>
    <t>ロータリー</t>
  </si>
  <si>
    <t>～</t>
  </si>
  <si>
    <t>ロータリー</t>
  </si>
  <si>
    <t>１１月</t>
  </si>
  <si>
    <t>１２月</t>
  </si>
  <si>
    <t>１月</t>
  </si>
  <si>
    <t>２月</t>
  </si>
  <si>
    <t>３月</t>
  </si>
  <si>
    <t>うち上記時間未満の場合</t>
  </si>
  <si>
    <t>平成　　年　　月　　日</t>
  </si>
  <si>
    <t>参考（様式－５の集計表）</t>
  </si>
  <si>
    <t>記入例</t>
  </si>
  <si>
    <t>休憩を控除しない</t>
  </si>
  <si>
    <t>この様式は、機械毎・月毎に作成する。</t>
  </si>
  <si>
    <t>記載例</t>
  </si>
  <si>
    <t>　この様式は、機械毎・月毎に作成する。
　原則として、月毎の提出とするが、除雪費を把握する等の理由により監督員が必要と認めた場合には、その時点の実績報告書を提出する。</t>
  </si>
  <si>
    <t>　着色欄に入力する。</t>
  </si>
  <si>
    <t>この様式は、機械毎・月毎に作成する。原則として、月毎の提出とするが、除雪費を把握する等の理由により監督員が必要と認めた場合には、その時点の実績報告書を提出する。</t>
  </si>
  <si>
    <t>着色欄に入力する。</t>
  </si>
  <si>
    <t>ー４７８ー</t>
  </si>
  <si>
    <t>　　　　　　　土木事務所長　様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</si>
</sst>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;@"/>
    <numFmt numFmtId="182" formatCode="&quot;～&quot;h:mm;@"/>
    <numFmt numFmtId="183" formatCode="0.0_);[Red]\(0.0\)"/>
    <numFmt numFmtId="184" formatCode="#,##0.0_ ;[Red]\-#,##0.0\ "/>
    <numFmt numFmtId="185" formatCode="[$-411]ge\.m\.d;@"/>
    <numFmt numFmtId="186" formatCode="mmm\-yyyy"/>
    <numFmt numFmtId="187" formatCode="#,##0.00_ ;[Red]\-#,##0.00\ "/>
    <numFmt numFmtId="188" formatCode="#,##0.000_ ;[Red]\-#,##0.000\ "/>
    <numFmt numFmtId="189" formatCode="#,##0.0000_ ;[Red]\-#,##0.0000\ "/>
    <numFmt numFmtId="190" formatCode="0.00_);[Red]\(0.00\)"/>
    <numFmt numFmtId="191" formatCode="\a"/>
    <numFmt numFmtId="192" formatCode="&quot;(&quot;aaa&quot;)&quot;"/>
    <numFmt numFmtId="193" formatCode="[$-411]ggge&quot;年&quot;m&quot;月　内&quot;"/>
    <numFmt numFmtId="194" formatCode="&quot;補正係数　&quot;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12"/>
      <name val="ＭＳ ゴシック"/>
      <family val="3"/>
    </font>
    <font>
      <sz val="16"/>
      <name val="ＭＳ ゴシック"/>
      <family val="3"/>
    </font>
    <font>
      <sz val="16"/>
      <name val="HG丸ｺﾞｼｯｸM-PRO"/>
      <family val="3"/>
    </font>
    <font>
      <b/>
      <sz val="16"/>
      <name val="HG丸ｺﾞｼｯｸM-PRO"/>
      <family val="3"/>
    </font>
    <font>
      <b/>
      <sz val="24"/>
      <name val="HG丸ｺﾞｼｯｸM-PRO"/>
      <family val="3"/>
    </font>
    <font>
      <sz val="18"/>
      <name val="ＭＳ ゴシック"/>
      <family val="3"/>
    </font>
    <font>
      <sz val="18"/>
      <color indexed="12"/>
      <name val="ＭＳ 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2"/>
      <color indexed="12"/>
      <name val="ＭＳ ゴシック"/>
      <family val="3"/>
    </font>
    <font>
      <sz val="18"/>
      <color indexed="8"/>
      <name val="ＭＳ 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8"/>
      <color indexed="9"/>
      <name val="ＭＳ ゴシック"/>
      <family val="3"/>
    </font>
    <font>
      <sz val="22"/>
      <color indexed="9"/>
      <name val="ＭＳ ゴシック"/>
      <family val="3"/>
    </font>
    <font>
      <sz val="9"/>
      <color indexed="9"/>
      <name val="ＭＳ ゴシック"/>
      <family val="3"/>
    </font>
    <font>
      <sz val="18"/>
      <color indexed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38" fontId="2" fillId="0" borderId="0" xfId="48" applyFont="1" applyBorder="1" applyAlignment="1">
      <alignment horizontal="center" vertical="center"/>
    </xf>
    <xf numFmtId="38" fontId="2" fillId="0" borderId="0" xfId="48" applyFont="1" applyBorder="1" applyAlignment="1">
      <alignment horizontal="left" vertical="center"/>
    </xf>
    <xf numFmtId="38" fontId="2" fillId="0" borderId="0" xfId="48" applyFont="1" applyBorder="1" applyAlignment="1">
      <alignment vertical="center" wrapText="1"/>
    </xf>
    <xf numFmtId="38" fontId="2" fillId="0" borderId="0" xfId="48" applyFont="1" applyBorder="1" applyAlignment="1">
      <alignment horizontal="left" vertical="center" wrapText="1"/>
    </xf>
    <xf numFmtId="38" fontId="3" fillId="0" borderId="0" xfId="48" applyFont="1" applyBorder="1" applyAlignment="1">
      <alignment vertical="center"/>
    </xf>
    <xf numFmtId="38" fontId="4" fillId="0" borderId="0" xfId="48" applyFont="1" applyBorder="1" applyAlignment="1">
      <alignment horizontal="left" vertical="center" wrapText="1"/>
    </xf>
    <xf numFmtId="38" fontId="4" fillId="0" borderId="0" xfId="48" applyFont="1" applyBorder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38" fontId="4" fillId="0" borderId="10" xfId="48" applyFont="1" applyBorder="1" applyAlignment="1">
      <alignment vertical="center" wrapText="1"/>
    </xf>
    <xf numFmtId="190" fontId="2" fillId="0" borderId="10" xfId="48" applyNumberFormat="1" applyFont="1" applyBorder="1" applyAlignment="1">
      <alignment vertical="center"/>
    </xf>
    <xf numFmtId="185" fontId="2" fillId="0" borderId="10" xfId="48" applyNumberFormat="1" applyFont="1" applyBorder="1" applyAlignment="1">
      <alignment horizontal="center" vertical="center"/>
    </xf>
    <xf numFmtId="38" fontId="2" fillId="0" borderId="11" xfId="48" applyFont="1" applyBorder="1" applyAlignment="1">
      <alignment vertical="center" wrapText="1"/>
    </xf>
    <xf numFmtId="38" fontId="2" fillId="0" borderId="12" xfId="48" applyFont="1" applyBorder="1" applyAlignment="1">
      <alignment vertical="center" wrapText="1"/>
    </xf>
    <xf numFmtId="38" fontId="2" fillId="0" borderId="11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182" fontId="4" fillId="0" borderId="11" xfId="48" applyNumberFormat="1" applyFont="1" applyBorder="1" applyAlignment="1">
      <alignment vertical="center"/>
    </xf>
    <xf numFmtId="181" fontId="4" fillId="0" borderId="13" xfId="48" applyNumberFormat="1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182" fontId="4" fillId="0" borderId="12" xfId="48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183" fontId="4" fillId="0" borderId="13" xfId="48" applyNumberFormat="1" applyFont="1" applyBorder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176" fontId="2" fillId="0" borderId="13" xfId="48" applyNumberFormat="1" applyFont="1" applyBorder="1" applyAlignment="1">
      <alignment vertical="center"/>
    </xf>
    <xf numFmtId="176" fontId="2" fillId="0" borderId="12" xfId="48" applyNumberFormat="1" applyFont="1" applyBorder="1" applyAlignment="1">
      <alignment vertical="center"/>
    </xf>
    <xf numFmtId="38" fontId="2" fillId="0" borderId="11" xfId="48" applyFont="1" applyBorder="1" applyAlignment="1">
      <alignment horizontal="center" vertical="center"/>
    </xf>
    <xf numFmtId="38" fontId="6" fillId="0" borderId="0" xfId="48" applyFont="1" applyBorder="1" applyAlignment="1">
      <alignment horizontal="left" vertical="top"/>
    </xf>
    <xf numFmtId="38" fontId="6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8" fontId="10" fillId="0" borderId="0" xfId="48" applyFont="1" applyBorder="1" applyAlignment="1">
      <alignment horizontal="right"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10" fillId="0" borderId="0" xfId="48" applyFont="1" applyBorder="1" applyAlignment="1">
      <alignment horizontal="left" vertical="center" wrapText="1"/>
    </xf>
    <xf numFmtId="38" fontId="10" fillId="0" borderId="13" xfId="48" applyFont="1" applyBorder="1" applyAlignment="1">
      <alignment horizontal="left" vertical="center"/>
    </xf>
    <xf numFmtId="38" fontId="10" fillId="0" borderId="11" xfId="48" applyFont="1" applyBorder="1" applyAlignment="1">
      <alignment horizontal="left" vertical="center"/>
    </xf>
    <xf numFmtId="38" fontId="10" fillId="0" borderId="17" xfId="48" applyFont="1" applyBorder="1" applyAlignment="1">
      <alignment horizontal="left" vertical="center"/>
    </xf>
    <xf numFmtId="38" fontId="10" fillId="0" borderId="18" xfId="48" applyFont="1" applyBorder="1" applyAlignment="1">
      <alignment horizontal="left" vertical="center"/>
    </xf>
    <xf numFmtId="38" fontId="10" fillId="0" borderId="0" xfId="48" applyFont="1" applyBorder="1" applyAlignment="1">
      <alignment horizontal="left" vertical="center"/>
    </xf>
    <xf numFmtId="38" fontId="2" fillId="0" borderId="19" xfId="48" applyFont="1" applyBorder="1" applyAlignment="1">
      <alignment vertical="center" wrapText="1"/>
    </xf>
    <xf numFmtId="183" fontId="4" fillId="0" borderId="11" xfId="48" applyNumberFormat="1" applyFont="1" applyBorder="1" applyAlignment="1">
      <alignment vertical="center"/>
    </xf>
    <xf numFmtId="40" fontId="2" fillId="0" borderId="10" xfId="48" applyNumberFormat="1" applyFont="1" applyBorder="1" applyAlignment="1">
      <alignment vertical="center"/>
    </xf>
    <xf numFmtId="38" fontId="2" fillId="0" borderId="0" xfId="48" applyFont="1" applyBorder="1" applyAlignment="1">
      <alignment horizontal="right" vertical="center" wrapText="1"/>
    </xf>
    <xf numFmtId="38" fontId="4" fillId="0" borderId="13" xfId="48" applyFont="1" applyBorder="1" applyAlignment="1">
      <alignment vertical="center" wrapText="1"/>
    </xf>
    <xf numFmtId="38" fontId="4" fillId="0" borderId="11" xfId="48" applyFont="1" applyBorder="1" applyAlignment="1">
      <alignment vertical="center" wrapText="1"/>
    </xf>
    <xf numFmtId="192" fontId="13" fillId="0" borderId="10" xfId="0" applyNumberFormat="1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/>
    </xf>
    <xf numFmtId="38" fontId="11" fillId="33" borderId="19" xfId="48" applyFont="1" applyFill="1" applyBorder="1" applyAlignment="1">
      <alignment vertical="center"/>
    </xf>
    <xf numFmtId="38" fontId="11" fillId="33" borderId="20" xfId="48" applyFont="1" applyFill="1" applyBorder="1" applyAlignment="1">
      <alignment vertical="center"/>
    </xf>
    <xf numFmtId="38" fontId="11" fillId="33" borderId="12" xfId="48" applyFont="1" applyFill="1" applyBorder="1" applyAlignment="1">
      <alignment vertical="center"/>
    </xf>
    <xf numFmtId="38" fontId="11" fillId="33" borderId="11" xfId="48" applyFont="1" applyFill="1" applyBorder="1" applyAlignment="1">
      <alignment vertical="center"/>
    </xf>
    <xf numFmtId="38" fontId="11" fillId="33" borderId="12" xfId="48" applyFont="1" applyFill="1" applyBorder="1" applyAlignment="1">
      <alignment horizontal="center" vertical="center"/>
    </xf>
    <xf numFmtId="38" fontId="11" fillId="33" borderId="11" xfId="48" applyFont="1" applyFill="1" applyBorder="1" applyAlignment="1">
      <alignment horizontal="center" vertical="center"/>
    </xf>
    <xf numFmtId="38" fontId="11" fillId="33" borderId="21" xfId="48" applyFont="1" applyFill="1" applyBorder="1" applyAlignment="1">
      <alignment horizontal="left" vertical="center"/>
    </xf>
    <xf numFmtId="38" fontId="11" fillId="33" borderId="21" xfId="48" applyFont="1" applyFill="1" applyBorder="1" applyAlignment="1">
      <alignment horizontal="left" vertical="center" wrapText="1"/>
    </xf>
    <xf numFmtId="38" fontId="11" fillId="33" borderId="18" xfId="48" applyFont="1" applyFill="1" applyBorder="1" applyAlignment="1">
      <alignment horizontal="left" vertical="center" wrapText="1"/>
    </xf>
    <xf numFmtId="190" fontId="5" fillId="33" borderId="10" xfId="48" applyNumberFormat="1" applyFont="1" applyFill="1" applyBorder="1" applyAlignment="1">
      <alignment vertical="center"/>
    </xf>
    <xf numFmtId="185" fontId="5" fillId="33" borderId="10" xfId="48" applyNumberFormat="1" applyFont="1" applyFill="1" applyBorder="1" applyAlignment="1">
      <alignment horizontal="center" vertical="center"/>
    </xf>
    <xf numFmtId="38" fontId="11" fillId="33" borderId="0" xfId="48" applyFont="1" applyFill="1" applyBorder="1" applyAlignment="1">
      <alignment vertical="center"/>
    </xf>
    <xf numFmtId="38" fontId="10" fillId="33" borderId="0" xfId="48" applyFont="1" applyFill="1" applyBorder="1" applyAlignment="1">
      <alignment vertical="center"/>
    </xf>
    <xf numFmtId="38" fontId="10" fillId="33" borderId="0" xfId="48" applyFont="1" applyFill="1" applyBorder="1" applyAlignment="1">
      <alignment horizontal="right" vertical="center"/>
    </xf>
    <xf numFmtId="38" fontId="14" fillId="33" borderId="0" xfId="48" applyFont="1" applyFill="1" applyBorder="1" applyAlignment="1">
      <alignment vertical="center"/>
    </xf>
    <xf numFmtId="38" fontId="2" fillId="0" borderId="0" xfId="48" applyFont="1" applyBorder="1" applyAlignment="1">
      <alignment horizontal="center" vertical="top"/>
    </xf>
    <xf numFmtId="38" fontId="2" fillId="0" borderId="0" xfId="48" applyFont="1" applyBorder="1" applyAlignment="1">
      <alignment vertical="top"/>
    </xf>
    <xf numFmtId="38" fontId="2" fillId="0" borderId="0" xfId="48" applyFont="1" applyBorder="1" applyAlignment="1">
      <alignment vertical="top" wrapText="1"/>
    </xf>
    <xf numFmtId="38" fontId="2" fillId="0" borderId="0" xfId="48" applyFont="1" applyBorder="1" applyAlignment="1">
      <alignment horizontal="right" vertical="top"/>
    </xf>
    <xf numFmtId="183" fontId="4" fillId="0" borderId="20" xfId="48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 wrapText="1"/>
    </xf>
    <xf numFmtId="176" fontId="4" fillId="0" borderId="0" xfId="48" applyNumberFormat="1" applyFont="1" applyBorder="1" applyAlignment="1">
      <alignment vertical="center"/>
    </xf>
    <xf numFmtId="185" fontId="16" fillId="33" borderId="10" xfId="48" applyNumberFormat="1" applyFont="1" applyFill="1" applyBorder="1" applyAlignment="1">
      <alignment horizontal="center" vertical="center"/>
    </xf>
    <xf numFmtId="192" fontId="17" fillId="0" borderId="10" xfId="0" applyNumberFormat="1" applyFont="1" applyBorder="1" applyAlignment="1">
      <alignment horizontal="center" vertical="center"/>
    </xf>
    <xf numFmtId="185" fontId="16" fillId="0" borderId="10" xfId="48" applyNumberFormat="1" applyFont="1" applyBorder="1" applyAlignment="1">
      <alignment horizontal="center" vertical="center"/>
    </xf>
    <xf numFmtId="38" fontId="18" fillId="33" borderId="0" xfId="48" applyFont="1" applyFill="1" applyBorder="1" applyAlignment="1">
      <alignment vertical="center"/>
    </xf>
    <xf numFmtId="38" fontId="19" fillId="33" borderId="0" xfId="48" applyFont="1" applyFill="1" applyBorder="1" applyAlignment="1">
      <alignment vertical="center"/>
    </xf>
    <xf numFmtId="38" fontId="20" fillId="0" borderId="10" xfId="48" applyFont="1" applyBorder="1" applyAlignment="1">
      <alignment vertical="center" wrapText="1"/>
    </xf>
    <xf numFmtId="38" fontId="21" fillId="33" borderId="0" xfId="48" applyFont="1" applyFill="1" applyBorder="1" applyAlignment="1">
      <alignment vertical="center"/>
    </xf>
    <xf numFmtId="38" fontId="21" fillId="0" borderId="0" xfId="48" applyFont="1" applyBorder="1" applyAlignment="1">
      <alignment vertical="center"/>
    </xf>
    <xf numFmtId="38" fontId="21" fillId="33" borderId="19" xfId="48" applyFont="1" applyFill="1" applyBorder="1" applyAlignment="1">
      <alignment vertical="center"/>
    </xf>
    <xf numFmtId="38" fontId="21" fillId="33" borderId="20" xfId="48" applyFont="1" applyFill="1" applyBorder="1" applyAlignment="1">
      <alignment vertical="center"/>
    </xf>
    <xf numFmtId="38" fontId="21" fillId="33" borderId="12" xfId="48" applyFont="1" applyFill="1" applyBorder="1" applyAlignment="1">
      <alignment vertical="center"/>
    </xf>
    <xf numFmtId="38" fontId="21" fillId="33" borderId="11" xfId="48" applyFont="1" applyFill="1" applyBorder="1" applyAlignment="1">
      <alignment vertical="center"/>
    </xf>
    <xf numFmtId="38" fontId="21" fillId="33" borderId="12" xfId="48" applyFont="1" applyFill="1" applyBorder="1" applyAlignment="1">
      <alignment horizontal="center" vertical="center"/>
    </xf>
    <xf numFmtId="38" fontId="21" fillId="33" borderId="11" xfId="48" applyFont="1" applyFill="1" applyBorder="1" applyAlignment="1">
      <alignment horizontal="center" vertical="center"/>
    </xf>
    <xf numFmtId="38" fontId="21" fillId="0" borderId="0" xfId="48" applyFont="1" applyBorder="1" applyAlignment="1">
      <alignment horizontal="center" vertical="center"/>
    </xf>
    <xf numFmtId="38" fontId="21" fillId="33" borderId="21" xfId="48" applyFont="1" applyFill="1" applyBorder="1" applyAlignment="1">
      <alignment horizontal="left" vertical="center"/>
    </xf>
    <xf numFmtId="38" fontId="21" fillId="33" borderId="21" xfId="48" applyFont="1" applyFill="1" applyBorder="1" applyAlignment="1">
      <alignment horizontal="left" vertical="center" wrapText="1"/>
    </xf>
    <xf numFmtId="38" fontId="21" fillId="33" borderId="18" xfId="48" applyFont="1" applyFill="1" applyBorder="1" applyAlignment="1">
      <alignment horizontal="left" vertical="center" wrapText="1"/>
    </xf>
    <xf numFmtId="38" fontId="21" fillId="0" borderId="0" xfId="48" applyFont="1" applyBorder="1" applyAlignment="1">
      <alignment horizontal="left" vertical="center" wrapText="1"/>
    </xf>
    <xf numFmtId="38" fontId="2" fillId="0" borderId="0" xfId="48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8" fontId="2" fillId="0" borderId="0" xfId="48" applyFont="1" applyBorder="1" applyAlignment="1">
      <alignment vertical="top" wrapText="1"/>
    </xf>
    <xf numFmtId="38" fontId="10" fillId="0" borderId="13" xfId="48" applyFont="1" applyBorder="1" applyAlignment="1">
      <alignment horizontal="left" vertical="center" wrapText="1"/>
    </xf>
    <xf numFmtId="38" fontId="10" fillId="0" borderId="11" xfId="48" applyFont="1" applyBorder="1" applyAlignment="1">
      <alignment horizontal="left" vertical="center" wrapText="1"/>
    </xf>
    <xf numFmtId="193" fontId="21" fillId="33" borderId="0" xfId="48" applyNumberFormat="1" applyFont="1" applyFill="1" applyBorder="1" applyAlignment="1">
      <alignment horizontal="left" vertical="center"/>
    </xf>
    <xf numFmtId="193" fontId="15" fillId="33" borderId="0" xfId="48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27</xdr:col>
      <xdr:colOff>723900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0"/>
          <a:ext cx="3933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27</xdr:col>
      <xdr:colOff>723900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0"/>
          <a:ext cx="3933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27</xdr:col>
      <xdr:colOff>723900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0"/>
          <a:ext cx="3933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27</xdr:col>
      <xdr:colOff>723900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0"/>
          <a:ext cx="3933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27</xdr:col>
      <xdr:colOff>723900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0"/>
          <a:ext cx="3933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27</xdr:col>
      <xdr:colOff>723900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0"/>
          <a:ext cx="3933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27</xdr:col>
      <xdr:colOff>723900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0"/>
          <a:ext cx="3933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Zeros="0" view="pageBreakPreview" zoomScale="70" zoomScaleSheetLayoutView="70" zoomScalePageLayoutView="0" workbookViewId="0" topLeftCell="A1">
      <selection activeCell="B7" sqref="B7:O7"/>
    </sheetView>
  </sheetViews>
  <sheetFormatPr defaultColWidth="9.00390625" defaultRowHeight="13.5"/>
  <cols>
    <col min="1" max="1" width="10.375" style="74" customWidth="1"/>
    <col min="2" max="2" width="6.25390625" style="75" customWidth="1"/>
    <col min="3" max="4" width="7.00390625" style="75" customWidth="1"/>
    <col min="5" max="5" width="6.25390625" style="75" customWidth="1"/>
    <col min="6" max="7" width="7.00390625" style="75" customWidth="1"/>
    <col min="8" max="8" width="6.125" style="75" customWidth="1"/>
    <col min="9" max="9" width="7.00390625" style="75" customWidth="1"/>
    <col min="10" max="10" width="6.00390625" style="75" customWidth="1"/>
    <col min="11" max="14" width="7.00390625" style="75" customWidth="1"/>
    <col min="15" max="15" width="6.125" style="75" customWidth="1"/>
    <col min="16" max="16" width="0.6171875" style="75" customWidth="1"/>
    <col min="17" max="17" width="7.125" style="75" customWidth="1"/>
    <col min="18" max="20" width="7.00390625" style="75" customWidth="1"/>
    <col min="21" max="21" width="7.125" style="75" customWidth="1"/>
    <col min="22" max="23" width="7.00390625" style="75" customWidth="1"/>
    <col min="24" max="24" width="10.25390625" style="75" customWidth="1"/>
    <col min="25" max="26" width="7.00390625" style="75" customWidth="1"/>
    <col min="27" max="52" width="8.75390625" style="75" customWidth="1"/>
    <col min="53" max="55" width="8.875" style="75" customWidth="1"/>
    <col min="56" max="16384" width="9.00390625" style="75" customWidth="1"/>
  </cols>
  <sheetData>
    <row r="1" spans="3:6" ht="24" customHeight="1">
      <c r="C1" s="76"/>
      <c r="F1" s="76"/>
    </row>
    <row r="2" spans="1:26" ht="51" customHeight="1">
      <c r="A2" s="77" t="s">
        <v>30</v>
      </c>
      <c r="B2" s="102" t="s">
        <v>88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15" ht="51" customHeight="1">
      <c r="A3" s="77" t="s">
        <v>38</v>
      </c>
      <c r="B3" s="102" t="s">
        <v>65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51" customHeight="1">
      <c r="A4" s="77" t="s">
        <v>44</v>
      </c>
      <c r="B4" s="102" t="s">
        <v>64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51" customHeight="1">
      <c r="A5" s="77" t="s">
        <v>45</v>
      </c>
      <c r="B5" s="102" t="s">
        <v>63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51" customHeight="1">
      <c r="A6" s="77" t="s">
        <v>51</v>
      </c>
      <c r="B6" s="102" t="s">
        <v>62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51" customHeight="1">
      <c r="A7" s="77" t="s">
        <v>53</v>
      </c>
      <c r="B7" s="102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ht="19.5" customHeight="1">
      <c r="A8" s="77"/>
    </row>
    <row r="9" ht="19.5" customHeight="1"/>
    <row r="10" spans="2:26" ht="19.5" customHeigh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ht="19.5" customHeight="1"/>
    <row r="12" ht="19.5" customHeight="1"/>
    <row r="13" ht="19.5" customHeight="1"/>
    <row r="14" ht="19.5" customHeight="1"/>
    <row r="15" ht="19.5" customHeight="1"/>
    <row r="16" spans="2:26" ht="19.5" customHeigh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ht="19.5" customHeight="1"/>
    <row r="18" ht="19.5" customHeight="1"/>
    <row r="19" ht="19.5" customHeight="1"/>
    <row r="20" ht="19.5" customHeight="1"/>
    <row r="21" spans="2:26" ht="19.5" customHeight="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ht="19.5" customHeight="1"/>
    <row r="23" ht="19.5" customHeight="1"/>
  </sheetData>
  <sheetProtection/>
  <mergeCells count="6">
    <mergeCell ref="B6:O6"/>
    <mergeCell ref="B7:O7"/>
    <mergeCell ref="B2:O2"/>
    <mergeCell ref="B3:O3"/>
    <mergeCell ref="B4:O4"/>
    <mergeCell ref="B5:O5"/>
  </mergeCells>
  <printOptions/>
  <pageMargins left="1.05" right="0.87" top="0.93" bottom="0.17" header="0.61" footer="0.16"/>
  <pageSetup fitToHeight="1" fitToWidth="1" horizontalDpi="1200" verticalDpi="1200" orientation="portrait" paperSize="9" scale="79" r:id="rId1"/>
  <headerFooter alignWithMargins="0">
    <oddHeader>&amp;L&amp;"HG丸ｺﾞｼｯｸM-PRO,標準"&amp;14&amp;F&amp;C&amp;"HG丸ｺﾞｼｯｸM-PRO,標準"&amp;14&amp;A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7"/>
  <sheetViews>
    <sheetView showZeros="0" tabSelected="1" view="pageBreakPreview" zoomScale="70" zoomScaleSheetLayoutView="70" zoomScalePageLayoutView="0" workbookViewId="0" topLeftCell="A1">
      <selection activeCell="A4" sqref="A4"/>
    </sheetView>
  </sheetViews>
  <sheetFormatPr defaultColWidth="9.00390625" defaultRowHeight="13.5"/>
  <cols>
    <col min="1" max="1" width="10.375" style="3" customWidth="1"/>
    <col min="2" max="2" width="6.25390625" style="1" customWidth="1"/>
    <col min="3" max="4" width="7.00390625" style="1" customWidth="1"/>
    <col min="5" max="5" width="6.25390625" style="1" customWidth="1"/>
    <col min="6" max="7" width="7.00390625" style="1" customWidth="1"/>
    <col min="8" max="8" width="6.125" style="1" customWidth="1"/>
    <col min="9" max="11" width="7.00390625" style="1" customWidth="1"/>
    <col min="12" max="12" width="7.25390625" style="1" customWidth="1"/>
    <col min="13" max="13" width="6.00390625" style="1" customWidth="1"/>
    <col min="14" max="17" width="7.00390625" style="1" customWidth="1"/>
    <col min="18" max="18" width="6.125" style="1" customWidth="1"/>
    <col min="19" max="19" width="0.6171875" style="1" customWidth="1"/>
    <col min="20" max="20" width="7.125" style="1" customWidth="1"/>
    <col min="21" max="23" width="7.00390625" style="1" customWidth="1"/>
    <col min="24" max="24" width="7.125" style="1" customWidth="1"/>
    <col min="25" max="27" width="7.00390625" style="1" customWidth="1"/>
    <col min="28" max="28" width="10.25390625" style="1" customWidth="1"/>
    <col min="29" max="30" width="7.00390625" style="1" customWidth="1"/>
    <col min="31" max="56" width="8.75390625" style="1" customWidth="1"/>
    <col min="57" max="59" width="8.875" style="1" customWidth="1"/>
    <col min="60" max="16384" width="9.00390625" style="1" customWidth="1"/>
  </cols>
  <sheetData>
    <row r="1" s="36" customFormat="1" ht="20.25">
      <c r="A1" s="35" t="s">
        <v>18</v>
      </c>
    </row>
    <row r="2" spans="4:30" s="36" customFormat="1" ht="50.25" customHeight="1">
      <c r="D2" s="37"/>
      <c r="G2" s="37"/>
      <c r="H2" s="38"/>
      <c r="I2" s="39" t="s">
        <v>20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52" s="41" customFormat="1" ht="32.25" customHeight="1">
      <c r="A3" s="49" t="s">
        <v>93</v>
      </c>
      <c r="AZ3" s="40"/>
    </row>
    <row r="4" spans="1:52" s="41" customFormat="1" ht="32.25" customHeight="1">
      <c r="A4" s="42"/>
      <c r="AZ4" s="40"/>
    </row>
    <row r="5" spans="1:52" s="41" customFormat="1" ht="32.25" customHeight="1">
      <c r="A5" s="42"/>
      <c r="U5" s="71"/>
      <c r="V5" s="71"/>
      <c r="W5" s="71"/>
      <c r="X5" s="71"/>
      <c r="Y5" s="71"/>
      <c r="Z5" s="72"/>
      <c r="AA5" s="72" t="s">
        <v>82</v>
      </c>
      <c r="AZ5" s="40"/>
    </row>
    <row r="6" spans="1:52" s="41" customFormat="1" ht="32.25" customHeight="1">
      <c r="A6" s="42"/>
      <c r="B6" s="41" t="s">
        <v>41</v>
      </c>
      <c r="T6" s="7" t="s">
        <v>21</v>
      </c>
      <c r="U6" s="84"/>
      <c r="V6" s="84"/>
      <c r="W6" s="84"/>
      <c r="X6" s="84"/>
      <c r="Y6" s="84"/>
      <c r="Z6" s="71"/>
      <c r="AA6" s="71"/>
      <c r="AZ6" s="40"/>
    </row>
    <row r="7" spans="1:52" s="41" customFormat="1" ht="32.25" customHeight="1">
      <c r="A7" s="42"/>
      <c r="T7" s="7" t="s">
        <v>22</v>
      </c>
      <c r="U7" s="85"/>
      <c r="V7" s="84"/>
      <c r="W7" s="84"/>
      <c r="X7" s="84"/>
      <c r="Y7" s="84"/>
      <c r="Z7" s="71"/>
      <c r="AA7" s="71"/>
      <c r="AZ7" s="40"/>
    </row>
    <row r="8" spans="1:52" s="41" customFormat="1" ht="32.25" customHeight="1">
      <c r="A8" s="40">
        <v>1</v>
      </c>
      <c r="B8" s="41" t="s">
        <v>24</v>
      </c>
      <c r="D8" s="88"/>
      <c r="E8" s="88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U8" s="87"/>
      <c r="V8" s="84"/>
      <c r="W8" s="84"/>
      <c r="X8" s="84"/>
      <c r="Y8" s="84"/>
      <c r="Z8" s="71"/>
      <c r="AA8" s="71" t="s">
        <v>23</v>
      </c>
      <c r="AZ8" s="40"/>
    </row>
    <row r="9" spans="1:52" s="41" customFormat="1" ht="32.25" customHeight="1">
      <c r="A9" s="42"/>
      <c r="D9" s="88"/>
      <c r="E9" s="88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AZ9" s="40"/>
    </row>
    <row r="10" spans="1:52" s="41" customFormat="1" ht="32.25" customHeight="1">
      <c r="A10" s="42"/>
      <c r="D10" s="88"/>
      <c r="E10" s="88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AZ10" s="40"/>
    </row>
    <row r="11" spans="1:52" s="41" customFormat="1" ht="32.25" customHeight="1">
      <c r="A11" s="40">
        <v>2</v>
      </c>
      <c r="B11" s="41" t="s">
        <v>28</v>
      </c>
      <c r="D11" s="88"/>
      <c r="E11" s="88"/>
      <c r="F11" s="105"/>
      <c r="G11" s="105"/>
      <c r="H11" s="105"/>
      <c r="I11" s="105"/>
      <c r="J11" s="105"/>
      <c r="K11" s="88"/>
      <c r="L11" s="88"/>
      <c r="M11" s="88"/>
      <c r="N11" s="88"/>
      <c r="O11" s="88"/>
      <c r="P11" s="88"/>
      <c r="Q11" s="88"/>
      <c r="AZ11" s="40"/>
    </row>
    <row r="12" spans="1:52" s="41" customFormat="1" ht="32.25" customHeight="1">
      <c r="A12" s="40">
        <v>3</v>
      </c>
      <c r="B12" s="41" t="s">
        <v>29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AZ12" s="40"/>
    </row>
    <row r="13" spans="1:32" s="41" customFormat="1" ht="24" customHeight="1">
      <c r="A13" s="42"/>
      <c r="B13" s="45" t="s">
        <v>4</v>
      </c>
      <c r="C13" s="46"/>
      <c r="D13" s="89"/>
      <c r="E13" s="89"/>
      <c r="F13" s="89"/>
      <c r="G13" s="89"/>
      <c r="H13" s="89"/>
      <c r="I13" s="89"/>
      <c r="J13" s="89"/>
      <c r="K13" s="90"/>
      <c r="L13" s="88"/>
      <c r="M13" s="88"/>
      <c r="N13" s="88"/>
      <c r="O13" s="88"/>
      <c r="P13" s="88"/>
      <c r="Q13" s="88"/>
      <c r="AF13" s="40"/>
    </row>
    <row r="14" spans="1:32" s="41" customFormat="1" ht="24" customHeight="1">
      <c r="A14" s="42"/>
      <c r="B14" s="45" t="s">
        <v>5</v>
      </c>
      <c r="C14" s="46"/>
      <c r="D14" s="91"/>
      <c r="E14" s="91"/>
      <c r="F14" s="91"/>
      <c r="G14" s="91"/>
      <c r="H14" s="91"/>
      <c r="I14" s="91"/>
      <c r="J14" s="91"/>
      <c r="K14" s="92"/>
      <c r="L14" s="88"/>
      <c r="M14" s="88"/>
      <c r="N14" s="88"/>
      <c r="O14" s="88"/>
      <c r="P14" s="88"/>
      <c r="Q14" s="88"/>
      <c r="AF14" s="40"/>
    </row>
    <row r="15" spans="1:17" s="42" customFormat="1" ht="24" customHeight="1">
      <c r="A15" s="43"/>
      <c r="B15" s="47" t="s">
        <v>6</v>
      </c>
      <c r="C15" s="48"/>
      <c r="D15" s="91"/>
      <c r="E15" s="93"/>
      <c r="F15" s="93"/>
      <c r="G15" s="91"/>
      <c r="H15" s="93"/>
      <c r="I15" s="91"/>
      <c r="J15" s="93"/>
      <c r="K15" s="94"/>
      <c r="L15" s="95"/>
      <c r="M15" s="95"/>
      <c r="N15" s="95"/>
      <c r="O15" s="95"/>
      <c r="P15" s="95"/>
      <c r="Q15" s="95"/>
    </row>
    <row r="16" spans="2:32" s="42" customFormat="1" ht="39.75" customHeight="1">
      <c r="B16" s="103" t="s">
        <v>7</v>
      </c>
      <c r="C16" s="104"/>
      <c r="D16" s="96"/>
      <c r="E16" s="97"/>
      <c r="F16" s="97"/>
      <c r="G16" s="96"/>
      <c r="H16" s="97"/>
      <c r="I16" s="96"/>
      <c r="J16" s="97"/>
      <c r="K16" s="98"/>
      <c r="L16" s="99"/>
      <c r="M16" s="99"/>
      <c r="N16" s="99"/>
      <c r="O16" s="99"/>
      <c r="P16" s="99"/>
      <c r="Q16" s="99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s="42" customFormat="1" ht="39.75" customHeight="1">
      <c r="B17" s="103" t="s">
        <v>42</v>
      </c>
      <c r="C17" s="104"/>
      <c r="D17" s="96"/>
      <c r="E17" s="97"/>
      <c r="F17" s="97"/>
      <c r="G17" s="96"/>
      <c r="H17" s="97"/>
      <c r="I17" s="96"/>
      <c r="J17" s="97"/>
      <c r="K17" s="98"/>
      <c r="L17" s="99"/>
      <c r="M17" s="99"/>
      <c r="N17" s="99"/>
      <c r="O17" s="99"/>
      <c r="P17" s="99"/>
      <c r="Q17" s="99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2:32" s="3" customFormat="1" ht="13.5">
      <c r="B18" s="8"/>
      <c r="C18" s="4"/>
      <c r="D18" s="6"/>
      <c r="E18" s="6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53">
        <v>19</v>
      </c>
      <c r="AD18" s="6"/>
      <c r="AE18" s="6"/>
      <c r="AF18" s="6"/>
    </row>
    <row r="19" spans="1:32" ht="19.5" customHeight="1">
      <c r="A19" s="29"/>
      <c r="B19" s="11"/>
      <c r="C19" s="57" t="s">
        <v>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6"/>
      <c r="S19" s="17"/>
      <c r="T19" s="57" t="s">
        <v>16</v>
      </c>
      <c r="U19" s="17"/>
      <c r="V19" s="17"/>
      <c r="W19" s="17"/>
      <c r="X19" s="20"/>
      <c r="Y19" s="17"/>
      <c r="Z19" s="50"/>
      <c r="AA19" s="50"/>
      <c r="AB19" s="25"/>
      <c r="AC19" s="1">
        <v>20</v>
      </c>
      <c r="AF19" s="5"/>
    </row>
    <row r="20" spans="1:29" ht="19.5" customHeight="1">
      <c r="A20" s="31"/>
      <c r="B20" s="11" t="s">
        <v>10</v>
      </c>
      <c r="C20" s="58" t="s">
        <v>9</v>
      </c>
      <c r="D20" s="20"/>
      <c r="E20" s="20"/>
      <c r="F20" s="20"/>
      <c r="G20" s="20"/>
      <c r="H20" s="18"/>
      <c r="I20" s="19" t="s">
        <v>15</v>
      </c>
      <c r="J20" s="20"/>
      <c r="K20" s="20"/>
      <c r="L20" s="20"/>
      <c r="M20" s="20"/>
      <c r="N20" s="20"/>
      <c r="O20" s="20"/>
      <c r="P20" s="20"/>
      <c r="Q20" s="20"/>
      <c r="R20" s="18"/>
      <c r="S20" s="20"/>
      <c r="T20" s="58" t="str">
        <f>+C20</f>
        <v>待機</v>
      </c>
      <c r="U20" s="20"/>
      <c r="V20" s="20"/>
      <c r="W20" s="20"/>
      <c r="X20" s="11" t="str">
        <f>+I20</f>
        <v>機械稼働</v>
      </c>
      <c r="Y20" s="19"/>
      <c r="Z20" s="20"/>
      <c r="AA20" s="18"/>
      <c r="AB20" s="31" t="s">
        <v>17</v>
      </c>
      <c r="AC20" s="1">
        <v>24</v>
      </c>
    </row>
    <row r="21" spans="1:28" ht="24" customHeight="1">
      <c r="A21" s="31"/>
      <c r="B21" s="13" t="s">
        <v>31</v>
      </c>
      <c r="C21" s="19" t="s">
        <v>47</v>
      </c>
      <c r="D21" s="20"/>
      <c r="E21" s="18"/>
      <c r="F21" s="19" t="s">
        <v>32</v>
      </c>
      <c r="G21" s="20"/>
      <c r="H21" s="18"/>
      <c r="I21" s="32">
        <f>+X21</f>
        <v>1</v>
      </c>
      <c r="J21" s="18"/>
      <c r="K21" s="33">
        <f>+Y21</f>
        <v>1.5</v>
      </c>
      <c r="L21" s="20"/>
      <c r="M21" s="18"/>
      <c r="N21" s="33">
        <f>+X21</f>
        <v>1</v>
      </c>
      <c r="O21" s="20"/>
      <c r="P21" s="20"/>
      <c r="Q21" s="20"/>
      <c r="R21" s="18"/>
      <c r="S21" s="20"/>
      <c r="T21" s="19" t="str">
        <f>+C21</f>
        <v>情報連絡員</v>
      </c>
      <c r="U21" s="20"/>
      <c r="V21" s="19" t="str">
        <f>+F21</f>
        <v>運転手等</v>
      </c>
      <c r="W21" s="20"/>
      <c r="X21" s="12">
        <v>1</v>
      </c>
      <c r="Y21" s="12">
        <v>1.5</v>
      </c>
      <c r="Z21" s="28" t="s">
        <v>50</v>
      </c>
      <c r="AA21" s="78"/>
      <c r="AB21" s="27"/>
    </row>
    <row r="22" spans="1:28" s="9" customFormat="1" ht="25.5" customHeight="1">
      <c r="A22" s="30"/>
      <c r="B22" s="13" t="s">
        <v>11</v>
      </c>
      <c r="C22" s="22">
        <v>0.7916666666666666</v>
      </c>
      <c r="D22" s="24">
        <v>0.2916666666666667</v>
      </c>
      <c r="E22" s="23"/>
      <c r="F22" s="22">
        <v>0.7916666666666666</v>
      </c>
      <c r="G22" s="24">
        <v>0.2916666666666667</v>
      </c>
      <c r="H22" s="23"/>
      <c r="I22" s="22">
        <v>0.7916666666666666</v>
      </c>
      <c r="J22" s="21">
        <v>0.8333333333333334</v>
      </c>
      <c r="K22" s="22">
        <f>+J22</f>
        <v>0.8333333333333334</v>
      </c>
      <c r="L22" s="24">
        <v>0.25</v>
      </c>
      <c r="M22" s="23"/>
      <c r="N22" s="22">
        <f>+L22</f>
        <v>0.25</v>
      </c>
      <c r="O22" s="21">
        <v>0.2916666666666667</v>
      </c>
      <c r="P22" s="22">
        <f>+O22</f>
        <v>0.2916666666666667</v>
      </c>
      <c r="Q22" s="24">
        <v>0.7916666666666666</v>
      </c>
      <c r="R22" s="23"/>
      <c r="S22" s="23"/>
      <c r="T22" s="28"/>
      <c r="U22" s="51"/>
      <c r="V22" s="12"/>
      <c r="W22" s="28"/>
      <c r="X22" s="13" t="s">
        <v>33</v>
      </c>
      <c r="Y22" s="13" t="s">
        <v>34</v>
      </c>
      <c r="Z22" s="54" t="s">
        <v>46</v>
      </c>
      <c r="AA22" s="79">
        <f>+W22</f>
        <v>0</v>
      </c>
      <c r="AB22" s="26"/>
    </row>
    <row r="23" spans="1:28" ht="51" customHeight="1">
      <c r="A23" s="10" t="s">
        <v>0</v>
      </c>
      <c r="B23" s="11" t="s">
        <v>1</v>
      </c>
      <c r="C23" s="13" t="s">
        <v>12</v>
      </c>
      <c r="D23" s="13" t="s">
        <v>13</v>
      </c>
      <c r="E23" s="13" t="s">
        <v>14</v>
      </c>
      <c r="F23" s="13" t="s">
        <v>12</v>
      </c>
      <c r="G23" s="13" t="s">
        <v>13</v>
      </c>
      <c r="H23" s="13" t="s">
        <v>14</v>
      </c>
      <c r="I23" s="13" t="s">
        <v>12</v>
      </c>
      <c r="J23" s="13" t="s">
        <v>13</v>
      </c>
      <c r="K23" s="13" t="s">
        <v>12</v>
      </c>
      <c r="L23" s="13" t="s">
        <v>13</v>
      </c>
      <c r="M23" s="13" t="s">
        <v>14</v>
      </c>
      <c r="N23" s="13" t="s">
        <v>12</v>
      </c>
      <c r="O23" s="13" t="s">
        <v>13</v>
      </c>
      <c r="P23" s="13" t="s">
        <v>12</v>
      </c>
      <c r="Q23" s="13" t="s">
        <v>13</v>
      </c>
      <c r="R23" s="13" t="s">
        <v>14</v>
      </c>
      <c r="S23" s="13"/>
      <c r="T23" s="13" t="s">
        <v>48</v>
      </c>
      <c r="U23" s="13" t="s">
        <v>49</v>
      </c>
      <c r="V23" s="13" t="s">
        <v>48</v>
      </c>
      <c r="W23" s="13" t="str">
        <f>+U23</f>
        <v>稼働の場合</v>
      </c>
      <c r="X23" s="54"/>
      <c r="Y23" s="55"/>
      <c r="Z23" s="13" t="s">
        <v>85</v>
      </c>
      <c r="AA23" s="86" t="s">
        <v>81</v>
      </c>
      <c r="AB23" s="11"/>
    </row>
    <row r="24" spans="1:28" ht="52.5" customHeight="1">
      <c r="A24" s="10" t="s">
        <v>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2">
        <f>+SUM(T26:T56)</f>
        <v>0</v>
      </c>
      <c r="U24" s="52">
        <f aca="true" t="shared" si="0" ref="U24:Z24">+SUM(U26:U56)</f>
        <v>0</v>
      </c>
      <c r="V24" s="52">
        <f t="shared" si="0"/>
        <v>0</v>
      </c>
      <c r="W24" s="52">
        <f t="shared" si="0"/>
        <v>0</v>
      </c>
      <c r="X24" s="52">
        <f t="shared" si="0"/>
        <v>0</v>
      </c>
      <c r="Y24" s="52">
        <f t="shared" si="0"/>
        <v>0</v>
      </c>
      <c r="Z24" s="52">
        <f t="shared" si="0"/>
        <v>0</v>
      </c>
      <c r="AA24" s="52">
        <f>+SUM(AA26:AA56)</f>
        <v>0</v>
      </c>
      <c r="AB24" s="11"/>
    </row>
    <row r="25" spans="1:28" ht="3.75" customHeight="1">
      <c r="A25" s="3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2"/>
      <c r="U25" s="52"/>
      <c r="V25" s="52"/>
      <c r="W25" s="52"/>
      <c r="X25" s="52"/>
      <c r="Y25" s="52"/>
      <c r="Z25" s="52"/>
      <c r="AA25" s="52"/>
      <c r="AB25" s="11"/>
    </row>
    <row r="26" spans="1:28" ht="29.25" customHeight="1">
      <c r="A26" s="81">
        <v>39387</v>
      </c>
      <c r="B26" s="82">
        <f aca="true" t="shared" si="1" ref="B26:B55">IF(A26="","",A26)</f>
        <v>39387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14"/>
      <c r="T26" s="52">
        <f>IF(SUM(C26:D26)=0,0,IF(Z26=0,IF(D26&gt;C26,D26-C26,AC$20-C26+D26-E26),0))</f>
        <v>0</v>
      </c>
      <c r="U26" s="14">
        <f>+IF(SUM(C26:D26)=0,0,IF(T26=0,AC$20-C26+D26-Z26,0))</f>
        <v>0</v>
      </c>
      <c r="V26" s="14">
        <f>+IF(SUM(F26:G26)=0,0,IF(Z26=0,IF(G26&gt;F26,G26-F26,AC$20-F26+G26-H26),0))</f>
        <v>0</v>
      </c>
      <c r="W26" s="14">
        <f>+IF(SUM(F26:G26)=0,0,IF(V26=0,IF(G26&gt;F26,G26-F26-H26,AC$20-F26+G26-H26),0))</f>
        <v>0</v>
      </c>
      <c r="X26" s="14">
        <f>+J26-I26+O26-N26+Q26-P26-R26</f>
        <v>0</v>
      </c>
      <c r="Y26" s="14">
        <f>IF(SUM(K26:L26)=0,0,IF(L26&gt;K26,L26-K26-M26,AC$20-K26+L26-M26))</f>
        <v>0</v>
      </c>
      <c r="Z26" s="14">
        <f>IF(SUM(I26:L26,N26:O26)=0,0,+J26-I26+IF(L26&gt;K26,L26-K26,AC$20-K26+L26)+O26-N26)</f>
        <v>0</v>
      </c>
      <c r="AA26" s="14">
        <f>+IF(Z26&lt;AA$22,Z26,0)</f>
        <v>0</v>
      </c>
      <c r="AB26" s="11"/>
    </row>
    <row r="27" spans="1:28" ht="29.25" customHeight="1">
      <c r="A27" s="83">
        <f aca="true" t="shared" si="2" ref="A27:A55">+A26+1</f>
        <v>39388</v>
      </c>
      <c r="B27" s="82">
        <f t="shared" si="1"/>
        <v>39388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11"/>
      <c r="T27" s="52">
        <f aca="true" t="shared" si="3" ref="T27:T55">IF(SUM(C27:D27)=0,0,IF(Z27=0,IF(D27&gt;C27,D27-C27,AC$20-C27+D27-E27),0))</f>
        <v>0</v>
      </c>
      <c r="U27" s="14">
        <f aca="true" t="shared" si="4" ref="U27:U55">+IF(SUM(C27:D27)=0,0,IF(T27=0,AC$20-C27+D27-Z27,0))</f>
        <v>0</v>
      </c>
      <c r="V27" s="14">
        <f aca="true" t="shared" si="5" ref="V27:V55">+IF(SUM(F27:G27)=0,0,IF(Z27=0,IF(G27&gt;F27,G27-F27,AC$20-F27+G27-H27),0))</f>
        <v>0</v>
      </c>
      <c r="W27" s="14">
        <f aca="true" t="shared" si="6" ref="W27:W56">+IF(SUM(F27:G27)=0,0,IF(V27=0,IF(G27&gt;F27,G27-F27-H27,AC$20-F27+G27-H27),0))</f>
        <v>0</v>
      </c>
      <c r="X27" s="14">
        <f aca="true" t="shared" si="7" ref="X27:X55">+J27-I27+O27-N27+Q27-P27-R27</f>
        <v>0</v>
      </c>
      <c r="Y27" s="14">
        <f aca="true" t="shared" si="8" ref="Y27:Y55">IF(SUM(K27:L27)=0,0,IF(L27&gt;K27,L27-K27-M27,AC$20-K27+L27-M27))</f>
        <v>0</v>
      </c>
      <c r="Z27" s="14">
        <f aca="true" t="shared" si="9" ref="Z27:Z55">IF(SUM(I27:L27,N27:O27)=0,0,+J27-I27+IF(L27&gt;K27,L27-K27,AC$20-K27+L27)+O27-N27)</f>
        <v>0</v>
      </c>
      <c r="AA27" s="14">
        <f aca="true" t="shared" si="10" ref="AA27:AA56">+IF(Z27&lt;AA$22,Z27,0)</f>
        <v>0</v>
      </c>
      <c r="AB27" s="11"/>
    </row>
    <row r="28" spans="1:30" ht="29.25" customHeight="1">
      <c r="A28" s="83">
        <f t="shared" si="2"/>
        <v>39389</v>
      </c>
      <c r="B28" s="82">
        <f t="shared" si="1"/>
        <v>39389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10"/>
      <c r="T28" s="52">
        <f t="shared" si="3"/>
        <v>0</v>
      </c>
      <c r="U28" s="14">
        <f t="shared" si="4"/>
        <v>0</v>
      </c>
      <c r="V28" s="14">
        <f t="shared" si="5"/>
        <v>0</v>
      </c>
      <c r="W28" s="14">
        <f t="shared" si="6"/>
        <v>0</v>
      </c>
      <c r="X28" s="14">
        <f t="shared" si="7"/>
        <v>0</v>
      </c>
      <c r="Y28" s="14">
        <f t="shared" si="8"/>
        <v>0</v>
      </c>
      <c r="Z28" s="14">
        <f t="shared" si="9"/>
        <v>0</v>
      </c>
      <c r="AA28" s="14">
        <f t="shared" si="10"/>
        <v>0</v>
      </c>
      <c r="AB28" s="10"/>
      <c r="AC28" s="3"/>
      <c r="AD28" s="3"/>
    </row>
    <row r="29" spans="1:28" ht="29.25" customHeight="1">
      <c r="A29" s="83">
        <f t="shared" si="2"/>
        <v>39390</v>
      </c>
      <c r="B29" s="82">
        <f t="shared" si="1"/>
        <v>39390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/>
      <c r="T29" s="52">
        <f t="shared" si="3"/>
        <v>0</v>
      </c>
      <c r="U29" s="14">
        <f t="shared" si="4"/>
        <v>0</v>
      </c>
      <c r="V29" s="14">
        <f t="shared" si="5"/>
        <v>0</v>
      </c>
      <c r="W29" s="14">
        <f t="shared" si="6"/>
        <v>0</v>
      </c>
      <c r="X29" s="14">
        <f t="shared" si="7"/>
        <v>0</v>
      </c>
      <c r="Y29" s="14">
        <f t="shared" si="8"/>
        <v>0</v>
      </c>
      <c r="Z29" s="14">
        <f t="shared" si="9"/>
        <v>0</v>
      </c>
      <c r="AA29" s="14">
        <f t="shared" si="10"/>
        <v>0</v>
      </c>
      <c r="AB29" s="11"/>
    </row>
    <row r="30" spans="1:28" ht="29.25" customHeight="1">
      <c r="A30" s="83">
        <f t="shared" si="2"/>
        <v>39391</v>
      </c>
      <c r="B30" s="82">
        <f t="shared" si="1"/>
        <v>39391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11"/>
      <c r="T30" s="52">
        <f t="shared" si="3"/>
        <v>0</v>
      </c>
      <c r="U30" s="14">
        <f t="shared" si="4"/>
        <v>0</v>
      </c>
      <c r="V30" s="14">
        <f t="shared" si="5"/>
        <v>0</v>
      </c>
      <c r="W30" s="14">
        <f t="shared" si="6"/>
        <v>0</v>
      </c>
      <c r="X30" s="14">
        <f t="shared" si="7"/>
        <v>0</v>
      </c>
      <c r="Y30" s="14">
        <f t="shared" si="8"/>
        <v>0</v>
      </c>
      <c r="Z30" s="14">
        <f t="shared" si="9"/>
        <v>0</v>
      </c>
      <c r="AA30" s="14">
        <f t="shared" si="10"/>
        <v>0</v>
      </c>
      <c r="AB30" s="11"/>
    </row>
    <row r="31" spans="1:28" ht="29.25" customHeight="1">
      <c r="A31" s="83">
        <f t="shared" si="2"/>
        <v>39392</v>
      </c>
      <c r="B31" s="82">
        <f t="shared" si="1"/>
        <v>39392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11"/>
      <c r="T31" s="52">
        <f t="shared" si="3"/>
        <v>0</v>
      </c>
      <c r="U31" s="14">
        <f t="shared" si="4"/>
        <v>0</v>
      </c>
      <c r="V31" s="14">
        <f t="shared" si="5"/>
        <v>0</v>
      </c>
      <c r="W31" s="14">
        <f t="shared" si="6"/>
        <v>0</v>
      </c>
      <c r="X31" s="14">
        <f t="shared" si="7"/>
        <v>0</v>
      </c>
      <c r="Y31" s="14">
        <f t="shared" si="8"/>
        <v>0</v>
      </c>
      <c r="Z31" s="14">
        <f t="shared" si="9"/>
        <v>0</v>
      </c>
      <c r="AA31" s="14">
        <f t="shared" si="10"/>
        <v>0</v>
      </c>
      <c r="AB31" s="11"/>
    </row>
    <row r="32" spans="1:28" ht="29.25" customHeight="1">
      <c r="A32" s="83">
        <f t="shared" si="2"/>
        <v>39393</v>
      </c>
      <c r="B32" s="82">
        <f t="shared" si="1"/>
        <v>39393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11"/>
      <c r="T32" s="52">
        <f t="shared" si="3"/>
        <v>0</v>
      </c>
      <c r="U32" s="14">
        <f t="shared" si="4"/>
        <v>0</v>
      </c>
      <c r="V32" s="14">
        <f t="shared" si="5"/>
        <v>0</v>
      </c>
      <c r="W32" s="14">
        <f t="shared" si="6"/>
        <v>0</v>
      </c>
      <c r="X32" s="14">
        <f t="shared" si="7"/>
        <v>0</v>
      </c>
      <c r="Y32" s="14">
        <f t="shared" si="8"/>
        <v>0</v>
      </c>
      <c r="Z32" s="14">
        <f t="shared" si="9"/>
        <v>0</v>
      </c>
      <c r="AA32" s="14">
        <f t="shared" si="10"/>
        <v>0</v>
      </c>
      <c r="AB32" s="11"/>
    </row>
    <row r="33" spans="1:28" ht="29.25" customHeight="1">
      <c r="A33" s="83">
        <f t="shared" si="2"/>
        <v>39394</v>
      </c>
      <c r="B33" s="82">
        <f t="shared" si="1"/>
        <v>39394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11"/>
      <c r="T33" s="52">
        <f t="shared" si="3"/>
        <v>0</v>
      </c>
      <c r="U33" s="14">
        <f t="shared" si="4"/>
        <v>0</v>
      </c>
      <c r="V33" s="14">
        <f t="shared" si="5"/>
        <v>0</v>
      </c>
      <c r="W33" s="14">
        <f t="shared" si="6"/>
        <v>0</v>
      </c>
      <c r="X33" s="14">
        <f t="shared" si="7"/>
        <v>0</v>
      </c>
      <c r="Y33" s="14">
        <f t="shared" si="8"/>
        <v>0</v>
      </c>
      <c r="Z33" s="14">
        <f t="shared" si="9"/>
        <v>0</v>
      </c>
      <c r="AA33" s="14">
        <f t="shared" si="10"/>
        <v>0</v>
      </c>
      <c r="AB33" s="11"/>
    </row>
    <row r="34" spans="1:28" ht="29.25" customHeight="1">
      <c r="A34" s="83">
        <f t="shared" si="2"/>
        <v>39395</v>
      </c>
      <c r="B34" s="82">
        <f t="shared" si="1"/>
        <v>39395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11"/>
      <c r="T34" s="52">
        <f t="shared" si="3"/>
        <v>0</v>
      </c>
      <c r="U34" s="14">
        <f t="shared" si="4"/>
        <v>0</v>
      </c>
      <c r="V34" s="14">
        <f t="shared" si="5"/>
        <v>0</v>
      </c>
      <c r="W34" s="14">
        <f t="shared" si="6"/>
        <v>0</v>
      </c>
      <c r="X34" s="14">
        <f t="shared" si="7"/>
        <v>0</v>
      </c>
      <c r="Y34" s="14">
        <f t="shared" si="8"/>
        <v>0</v>
      </c>
      <c r="Z34" s="14">
        <f t="shared" si="9"/>
        <v>0</v>
      </c>
      <c r="AA34" s="14">
        <f t="shared" si="10"/>
        <v>0</v>
      </c>
      <c r="AB34" s="11"/>
    </row>
    <row r="35" spans="1:28" ht="29.25" customHeight="1">
      <c r="A35" s="83">
        <f t="shared" si="2"/>
        <v>39396</v>
      </c>
      <c r="B35" s="82">
        <f t="shared" si="1"/>
        <v>39396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11"/>
      <c r="T35" s="52">
        <f t="shared" si="3"/>
        <v>0</v>
      </c>
      <c r="U35" s="14">
        <f t="shared" si="4"/>
        <v>0</v>
      </c>
      <c r="V35" s="14">
        <f t="shared" si="5"/>
        <v>0</v>
      </c>
      <c r="W35" s="14">
        <f t="shared" si="6"/>
        <v>0</v>
      </c>
      <c r="X35" s="14">
        <f t="shared" si="7"/>
        <v>0</v>
      </c>
      <c r="Y35" s="14">
        <f t="shared" si="8"/>
        <v>0</v>
      </c>
      <c r="Z35" s="14">
        <f t="shared" si="9"/>
        <v>0</v>
      </c>
      <c r="AA35" s="14">
        <f t="shared" si="10"/>
        <v>0</v>
      </c>
      <c r="AB35" s="11"/>
    </row>
    <row r="36" spans="1:28" ht="29.25" customHeight="1">
      <c r="A36" s="83">
        <f t="shared" si="2"/>
        <v>39397</v>
      </c>
      <c r="B36" s="82">
        <f t="shared" si="1"/>
        <v>39397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11"/>
      <c r="T36" s="52">
        <f t="shared" si="3"/>
        <v>0</v>
      </c>
      <c r="U36" s="14">
        <f t="shared" si="4"/>
        <v>0</v>
      </c>
      <c r="V36" s="14">
        <f t="shared" si="5"/>
        <v>0</v>
      </c>
      <c r="W36" s="14">
        <f t="shared" si="6"/>
        <v>0</v>
      </c>
      <c r="X36" s="14">
        <f t="shared" si="7"/>
        <v>0</v>
      </c>
      <c r="Y36" s="14">
        <f t="shared" si="8"/>
        <v>0</v>
      </c>
      <c r="Z36" s="14">
        <f t="shared" si="9"/>
        <v>0</v>
      </c>
      <c r="AA36" s="14">
        <f t="shared" si="10"/>
        <v>0</v>
      </c>
      <c r="AB36" s="11"/>
    </row>
    <row r="37" spans="1:28" ht="29.25" customHeight="1">
      <c r="A37" s="83">
        <f t="shared" si="2"/>
        <v>39398</v>
      </c>
      <c r="B37" s="82">
        <f t="shared" si="1"/>
        <v>39398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11"/>
      <c r="T37" s="52">
        <f t="shared" si="3"/>
        <v>0</v>
      </c>
      <c r="U37" s="14">
        <f t="shared" si="4"/>
        <v>0</v>
      </c>
      <c r="V37" s="14">
        <f t="shared" si="5"/>
        <v>0</v>
      </c>
      <c r="W37" s="14">
        <f t="shared" si="6"/>
        <v>0</v>
      </c>
      <c r="X37" s="14">
        <f t="shared" si="7"/>
        <v>0</v>
      </c>
      <c r="Y37" s="14">
        <f t="shared" si="8"/>
        <v>0</v>
      </c>
      <c r="Z37" s="14">
        <f t="shared" si="9"/>
        <v>0</v>
      </c>
      <c r="AA37" s="14">
        <f t="shared" si="10"/>
        <v>0</v>
      </c>
      <c r="AB37" s="11"/>
    </row>
    <row r="38" spans="1:28" ht="29.25" customHeight="1">
      <c r="A38" s="83">
        <f t="shared" si="2"/>
        <v>39399</v>
      </c>
      <c r="B38" s="82">
        <f t="shared" si="1"/>
        <v>39399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11"/>
      <c r="T38" s="52">
        <f t="shared" si="3"/>
        <v>0</v>
      </c>
      <c r="U38" s="14">
        <f t="shared" si="4"/>
        <v>0</v>
      </c>
      <c r="V38" s="14">
        <f t="shared" si="5"/>
        <v>0</v>
      </c>
      <c r="W38" s="14">
        <f t="shared" si="6"/>
        <v>0</v>
      </c>
      <c r="X38" s="14">
        <f t="shared" si="7"/>
        <v>0</v>
      </c>
      <c r="Y38" s="14">
        <f t="shared" si="8"/>
        <v>0</v>
      </c>
      <c r="Z38" s="14">
        <f t="shared" si="9"/>
        <v>0</v>
      </c>
      <c r="AA38" s="14">
        <f t="shared" si="10"/>
        <v>0</v>
      </c>
      <c r="AB38" s="11"/>
    </row>
    <row r="39" spans="1:28" ht="29.25" customHeight="1">
      <c r="A39" s="83">
        <f t="shared" si="2"/>
        <v>39400</v>
      </c>
      <c r="B39" s="82">
        <f t="shared" si="1"/>
        <v>39400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11"/>
      <c r="T39" s="52">
        <f t="shared" si="3"/>
        <v>0</v>
      </c>
      <c r="U39" s="14">
        <f t="shared" si="4"/>
        <v>0</v>
      </c>
      <c r="V39" s="14">
        <f t="shared" si="5"/>
        <v>0</v>
      </c>
      <c r="W39" s="14">
        <f t="shared" si="6"/>
        <v>0</v>
      </c>
      <c r="X39" s="14">
        <f t="shared" si="7"/>
        <v>0</v>
      </c>
      <c r="Y39" s="14">
        <f t="shared" si="8"/>
        <v>0</v>
      </c>
      <c r="Z39" s="14">
        <f t="shared" si="9"/>
        <v>0</v>
      </c>
      <c r="AA39" s="14">
        <f t="shared" si="10"/>
        <v>0</v>
      </c>
      <c r="AB39" s="11"/>
    </row>
    <row r="40" spans="1:28" ht="29.25" customHeight="1">
      <c r="A40" s="83">
        <f t="shared" si="2"/>
        <v>39401</v>
      </c>
      <c r="B40" s="82">
        <f t="shared" si="1"/>
        <v>39401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11"/>
      <c r="T40" s="52">
        <f t="shared" si="3"/>
        <v>0</v>
      </c>
      <c r="U40" s="14">
        <f t="shared" si="4"/>
        <v>0</v>
      </c>
      <c r="V40" s="14">
        <f t="shared" si="5"/>
        <v>0</v>
      </c>
      <c r="W40" s="14">
        <f t="shared" si="6"/>
        <v>0</v>
      </c>
      <c r="X40" s="14">
        <f t="shared" si="7"/>
        <v>0</v>
      </c>
      <c r="Y40" s="14">
        <f t="shared" si="8"/>
        <v>0</v>
      </c>
      <c r="Z40" s="14">
        <f t="shared" si="9"/>
        <v>0</v>
      </c>
      <c r="AA40" s="14">
        <f t="shared" si="10"/>
        <v>0</v>
      </c>
      <c r="AB40" s="11"/>
    </row>
    <row r="41" spans="1:28" ht="29.25" customHeight="1">
      <c r="A41" s="83">
        <f t="shared" si="2"/>
        <v>39402</v>
      </c>
      <c r="B41" s="82">
        <f t="shared" si="1"/>
        <v>39402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11"/>
      <c r="T41" s="52">
        <f t="shared" si="3"/>
        <v>0</v>
      </c>
      <c r="U41" s="14">
        <f t="shared" si="4"/>
        <v>0</v>
      </c>
      <c r="V41" s="14">
        <f t="shared" si="5"/>
        <v>0</v>
      </c>
      <c r="W41" s="14">
        <f t="shared" si="6"/>
        <v>0</v>
      </c>
      <c r="X41" s="14">
        <f t="shared" si="7"/>
        <v>0</v>
      </c>
      <c r="Y41" s="14">
        <f t="shared" si="8"/>
        <v>0</v>
      </c>
      <c r="Z41" s="14">
        <f t="shared" si="9"/>
        <v>0</v>
      </c>
      <c r="AA41" s="14">
        <f t="shared" si="10"/>
        <v>0</v>
      </c>
      <c r="AB41" s="11"/>
    </row>
    <row r="42" spans="1:28" ht="29.25" customHeight="1">
      <c r="A42" s="83">
        <f t="shared" si="2"/>
        <v>39403</v>
      </c>
      <c r="B42" s="82">
        <f t="shared" si="1"/>
        <v>39403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1"/>
      <c r="T42" s="52">
        <f t="shared" si="3"/>
        <v>0</v>
      </c>
      <c r="U42" s="14">
        <f t="shared" si="4"/>
        <v>0</v>
      </c>
      <c r="V42" s="14">
        <f t="shared" si="5"/>
        <v>0</v>
      </c>
      <c r="W42" s="14">
        <f t="shared" si="6"/>
        <v>0</v>
      </c>
      <c r="X42" s="14">
        <f t="shared" si="7"/>
        <v>0</v>
      </c>
      <c r="Y42" s="14">
        <f t="shared" si="8"/>
        <v>0</v>
      </c>
      <c r="Z42" s="14">
        <f t="shared" si="9"/>
        <v>0</v>
      </c>
      <c r="AA42" s="14">
        <f t="shared" si="10"/>
        <v>0</v>
      </c>
      <c r="AB42" s="11"/>
    </row>
    <row r="43" spans="1:28" ht="29.25" customHeight="1">
      <c r="A43" s="83">
        <f t="shared" si="2"/>
        <v>39404</v>
      </c>
      <c r="B43" s="82">
        <f t="shared" si="1"/>
        <v>39404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11"/>
      <c r="T43" s="52">
        <f t="shared" si="3"/>
        <v>0</v>
      </c>
      <c r="U43" s="14">
        <f t="shared" si="4"/>
        <v>0</v>
      </c>
      <c r="V43" s="14">
        <f t="shared" si="5"/>
        <v>0</v>
      </c>
      <c r="W43" s="14">
        <f t="shared" si="6"/>
        <v>0</v>
      </c>
      <c r="X43" s="14">
        <f t="shared" si="7"/>
        <v>0</v>
      </c>
      <c r="Y43" s="14">
        <f t="shared" si="8"/>
        <v>0</v>
      </c>
      <c r="Z43" s="14">
        <f t="shared" si="9"/>
        <v>0</v>
      </c>
      <c r="AA43" s="14">
        <f t="shared" si="10"/>
        <v>0</v>
      </c>
      <c r="AB43" s="11"/>
    </row>
    <row r="44" spans="1:28" ht="29.25" customHeight="1">
      <c r="A44" s="83">
        <f t="shared" si="2"/>
        <v>39405</v>
      </c>
      <c r="B44" s="82">
        <f t="shared" si="1"/>
        <v>39405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11"/>
      <c r="T44" s="52">
        <f t="shared" si="3"/>
        <v>0</v>
      </c>
      <c r="U44" s="14">
        <f t="shared" si="4"/>
        <v>0</v>
      </c>
      <c r="V44" s="14">
        <f t="shared" si="5"/>
        <v>0</v>
      </c>
      <c r="W44" s="14">
        <f t="shared" si="6"/>
        <v>0</v>
      </c>
      <c r="X44" s="14">
        <f t="shared" si="7"/>
        <v>0</v>
      </c>
      <c r="Y44" s="14">
        <f t="shared" si="8"/>
        <v>0</v>
      </c>
      <c r="Z44" s="14">
        <f t="shared" si="9"/>
        <v>0</v>
      </c>
      <c r="AA44" s="14">
        <f t="shared" si="10"/>
        <v>0</v>
      </c>
      <c r="AB44" s="11"/>
    </row>
    <row r="45" spans="1:28" ht="29.25" customHeight="1">
      <c r="A45" s="83">
        <f t="shared" si="2"/>
        <v>39406</v>
      </c>
      <c r="B45" s="82">
        <f t="shared" si="1"/>
        <v>39406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11"/>
      <c r="T45" s="52">
        <f t="shared" si="3"/>
        <v>0</v>
      </c>
      <c r="U45" s="14">
        <f t="shared" si="4"/>
        <v>0</v>
      </c>
      <c r="V45" s="14">
        <f t="shared" si="5"/>
        <v>0</v>
      </c>
      <c r="W45" s="14">
        <f t="shared" si="6"/>
        <v>0</v>
      </c>
      <c r="X45" s="14">
        <f t="shared" si="7"/>
        <v>0</v>
      </c>
      <c r="Y45" s="14">
        <f t="shared" si="8"/>
        <v>0</v>
      </c>
      <c r="Z45" s="14">
        <f t="shared" si="9"/>
        <v>0</v>
      </c>
      <c r="AA45" s="14">
        <f t="shared" si="10"/>
        <v>0</v>
      </c>
      <c r="AB45" s="11"/>
    </row>
    <row r="46" spans="1:28" ht="29.25" customHeight="1">
      <c r="A46" s="83">
        <f t="shared" si="2"/>
        <v>39407</v>
      </c>
      <c r="B46" s="82">
        <f t="shared" si="1"/>
        <v>39407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11"/>
      <c r="T46" s="52">
        <f t="shared" si="3"/>
        <v>0</v>
      </c>
      <c r="U46" s="14">
        <f t="shared" si="4"/>
        <v>0</v>
      </c>
      <c r="V46" s="14">
        <f t="shared" si="5"/>
        <v>0</v>
      </c>
      <c r="W46" s="14">
        <f t="shared" si="6"/>
        <v>0</v>
      </c>
      <c r="X46" s="14">
        <f t="shared" si="7"/>
        <v>0</v>
      </c>
      <c r="Y46" s="14">
        <f t="shared" si="8"/>
        <v>0</v>
      </c>
      <c r="Z46" s="14">
        <f t="shared" si="9"/>
        <v>0</v>
      </c>
      <c r="AA46" s="14">
        <f t="shared" si="10"/>
        <v>0</v>
      </c>
      <c r="AB46" s="11"/>
    </row>
    <row r="47" spans="1:28" ht="29.25" customHeight="1">
      <c r="A47" s="83">
        <f t="shared" si="2"/>
        <v>39408</v>
      </c>
      <c r="B47" s="82">
        <f t="shared" si="1"/>
        <v>39408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11"/>
      <c r="T47" s="52">
        <f t="shared" si="3"/>
        <v>0</v>
      </c>
      <c r="U47" s="14">
        <f t="shared" si="4"/>
        <v>0</v>
      </c>
      <c r="V47" s="14">
        <f t="shared" si="5"/>
        <v>0</v>
      </c>
      <c r="W47" s="14">
        <f t="shared" si="6"/>
        <v>0</v>
      </c>
      <c r="X47" s="14">
        <f t="shared" si="7"/>
        <v>0</v>
      </c>
      <c r="Y47" s="14">
        <f t="shared" si="8"/>
        <v>0</v>
      </c>
      <c r="Z47" s="14">
        <f t="shared" si="9"/>
        <v>0</v>
      </c>
      <c r="AA47" s="14">
        <f t="shared" si="10"/>
        <v>0</v>
      </c>
      <c r="AB47" s="11"/>
    </row>
    <row r="48" spans="1:28" ht="29.25" customHeight="1">
      <c r="A48" s="83">
        <f t="shared" si="2"/>
        <v>39409</v>
      </c>
      <c r="B48" s="82">
        <f t="shared" si="1"/>
        <v>39409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11"/>
      <c r="T48" s="52">
        <f t="shared" si="3"/>
        <v>0</v>
      </c>
      <c r="U48" s="14">
        <f t="shared" si="4"/>
        <v>0</v>
      </c>
      <c r="V48" s="14">
        <f t="shared" si="5"/>
        <v>0</v>
      </c>
      <c r="W48" s="14">
        <f t="shared" si="6"/>
        <v>0</v>
      </c>
      <c r="X48" s="14">
        <f t="shared" si="7"/>
        <v>0</v>
      </c>
      <c r="Y48" s="14">
        <f t="shared" si="8"/>
        <v>0</v>
      </c>
      <c r="Z48" s="14">
        <f t="shared" si="9"/>
        <v>0</v>
      </c>
      <c r="AA48" s="14">
        <f t="shared" si="10"/>
        <v>0</v>
      </c>
      <c r="AB48" s="11"/>
    </row>
    <row r="49" spans="1:28" ht="29.25" customHeight="1">
      <c r="A49" s="83">
        <f t="shared" si="2"/>
        <v>39410</v>
      </c>
      <c r="B49" s="82">
        <f t="shared" si="1"/>
        <v>39410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11"/>
      <c r="T49" s="52">
        <f t="shared" si="3"/>
        <v>0</v>
      </c>
      <c r="U49" s="14">
        <f t="shared" si="4"/>
        <v>0</v>
      </c>
      <c r="V49" s="14">
        <f t="shared" si="5"/>
        <v>0</v>
      </c>
      <c r="W49" s="14">
        <f t="shared" si="6"/>
        <v>0</v>
      </c>
      <c r="X49" s="14">
        <f t="shared" si="7"/>
        <v>0</v>
      </c>
      <c r="Y49" s="14">
        <f t="shared" si="8"/>
        <v>0</v>
      </c>
      <c r="Z49" s="14">
        <f t="shared" si="9"/>
        <v>0</v>
      </c>
      <c r="AA49" s="14">
        <f t="shared" si="10"/>
        <v>0</v>
      </c>
      <c r="AB49" s="11"/>
    </row>
    <row r="50" spans="1:28" ht="29.25" customHeight="1">
      <c r="A50" s="83">
        <f t="shared" si="2"/>
        <v>39411</v>
      </c>
      <c r="B50" s="82">
        <f t="shared" si="1"/>
        <v>39411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11"/>
      <c r="T50" s="52">
        <f t="shared" si="3"/>
        <v>0</v>
      </c>
      <c r="U50" s="14">
        <f t="shared" si="4"/>
        <v>0</v>
      </c>
      <c r="V50" s="14">
        <f t="shared" si="5"/>
        <v>0</v>
      </c>
      <c r="W50" s="14">
        <f t="shared" si="6"/>
        <v>0</v>
      </c>
      <c r="X50" s="14">
        <f t="shared" si="7"/>
        <v>0</v>
      </c>
      <c r="Y50" s="14">
        <f t="shared" si="8"/>
        <v>0</v>
      </c>
      <c r="Z50" s="14">
        <f t="shared" si="9"/>
        <v>0</v>
      </c>
      <c r="AA50" s="14">
        <f t="shared" si="10"/>
        <v>0</v>
      </c>
      <c r="AB50" s="11"/>
    </row>
    <row r="51" spans="1:28" ht="29.25" customHeight="1">
      <c r="A51" s="83">
        <f t="shared" si="2"/>
        <v>39412</v>
      </c>
      <c r="B51" s="82">
        <f t="shared" si="1"/>
        <v>39412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11"/>
      <c r="T51" s="52">
        <f t="shared" si="3"/>
        <v>0</v>
      </c>
      <c r="U51" s="14">
        <f t="shared" si="4"/>
        <v>0</v>
      </c>
      <c r="V51" s="14">
        <f t="shared" si="5"/>
        <v>0</v>
      </c>
      <c r="W51" s="14">
        <f t="shared" si="6"/>
        <v>0</v>
      </c>
      <c r="X51" s="14">
        <f t="shared" si="7"/>
        <v>0</v>
      </c>
      <c r="Y51" s="14">
        <f t="shared" si="8"/>
        <v>0</v>
      </c>
      <c r="Z51" s="14">
        <f t="shared" si="9"/>
        <v>0</v>
      </c>
      <c r="AA51" s="14">
        <f t="shared" si="10"/>
        <v>0</v>
      </c>
      <c r="AB51" s="11"/>
    </row>
    <row r="52" spans="1:28" ht="29.25" customHeight="1">
      <c r="A52" s="83">
        <f t="shared" si="2"/>
        <v>39413</v>
      </c>
      <c r="B52" s="82">
        <f t="shared" si="1"/>
        <v>39413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11"/>
      <c r="T52" s="52">
        <f t="shared" si="3"/>
        <v>0</v>
      </c>
      <c r="U52" s="14">
        <f t="shared" si="4"/>
        <v>0</v>
      </c>
      <c r="V52" s="14">
        <f t="shared" si="5"/>
        <v>0</v>
      </c>
      <c r="W52" s="14">
        <f t="shared" si="6"/>
        <v>0</v>
      </c>
      <c r="X52" s="14">
        <f t="shared" si="7"/>
        <v>0</v>
      </c>
      <c r="Y52" s="14">
        <f t="shared" si="8"/>
        <v>0</v>
      </c>
      <c r="Z52" s="14">
        <f t="shared" si="9"/>
        <v>0</v>
      </c>
      <c r="AA52" s="14">
        <f t="shared" si="10"/>
        <v>0</v>
      </c>
      <c r="AB52" s="11"/>
    </row>
    <row r="53" spans="1:28" ht="29.25" customHeight="1">
      <c r="A53" s="83">
        <f t="shared" si="2"/>
        <v>39414</v>
      </c>
      <c r="B53" s="82">
        <f t="shared" si="1"/>
        <v>39414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11"/>
      <c r="T53" s="52">
        <f t="shared" si="3"/>
        <v>0</v>
      </c>
      <c r="U53" s="14">
        <f t="shared" si="4"/>
        <v>0</v>
      </c>
      <c r="V53" s="14">
        <f t="shared" si="5"/>
        <v>0</v>
      </c>
      <c r="W53" s="14">
        <f t="shared" si="6"/>
        <v>0</v>
      </c>
      <c r="X53" s="14">
        <f t="shared" si="7"/>
        <v>0</v>
      </c>
      <c r="Y53" s="14">
        <f t="shared" si="8"/>
        <v>0</v>
      </c>
      <c r="Z53" s="14">
        <f t="shared" si="9"/>
        <v>0</v>
      </c>
      <c r="AA53" s="14">
        <f t="shared" si="10"/>
        <v>0</v>
      </c>
      <c r="AB53" s="11"/>
    </row>
    <row r="54" spans="1:28" ht="29.25" customHeight="1">
      <c r="A54" s="83">
        <f t="shared" si="2"/>
        <v>39415</v>
      </c>
      <c r="B54" s="82">
        <f t="shared" si="1"/>
        <v>39415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1"/>
      <c r="T54" s="52">
        <f t="shared" si="3"/>
        <v>0</v>
      </c>
      <c r="U54" s="14">
        <f t="shared" si="4"/>
        <v>0</v>
      </c>
      <c r="V54" s="14">
        <f t="shared" si="5"/>
        <v>0</v>
      </c>
      <c r="W54" s="14">
        <f t="shared" si="6"/>
        <v>0</v>
      </c>
      <c r="X54" s="14">
        <f t="shared" si="7"/>
        <v>0</v>
      </c>
      <c r="Y54" s="14">
        <f t="shared" si="8"/>
        <v>0</v>
      </c>
      <c r="Z54" s="14">
        <f t="shared" si="9"/>
        <v>0</v>
      </c>
      <c r="AA54" s="14">
        <f t="shared" si="10"/>
        <v>0</v>
      </c>
      <c r="AB54" s="11"/>
    </row>
    <row r="55" spans="1:28" ht="29.25" customHeight="1">
      <c r="A55" s="83">
        <f t="shared" si="2"/>
        <v>39416</v>
      </c>
      <c r="B55" s="82">
        <f t="shared" si="1"/>
        <v>39416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11"/>
      <c r="T55" s="52">
        <f t="shared" si="3"/>
        <v>0</v>
      </c>
      <c r="U55" s="14">
        <f t="shared" si="4"/>
        <v>0</v>
      </c>
      <c r="V55" s="14">
        <f t="shared" si="5"/>
        <v>0</v>
      </c>
      <c r="W55" s="14">
        <f t="shared" si="6"/>
        <v>0</v>
      </c>
      <c r="X55" s="14">
        <f t="shared" si="7"/>
        <v>0</v>
      </c>
      <c r="Y55" s="14">
        <f t="shared" si="8"/>
        <v>0</v>
      </c>
      <c r="Z55" s="14">
        <f t="shared" si="9"/>
        <v>0</v>
      </c>
      <c r="AA55" s="14">
        <f t="shared" si="10"/>
        <v>0</v>
      </c>
      <c r="AB55" s="11"/>
    </row>
    <row r="56" spans="1:28" ht="29.25" customHeight="1">
      <c r="A56" s="83"/>
      <c r="B56" s="82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11"/>
      <c r="T56" s="52">
        <f>IF(SUM(C56:D56)=0,0,IF(Z56=0,IF(D56&gt;C56,D56-C56,AC$20-C56+D56-E56),0))</f>
        <v>0</v>
      </c>
      <c r="U56" s="14">
        <f>+IF(SUM(C56:D56)=0,0,IF(T56=0,AC$20-C56+D56-Z56,0))</f>
        <v>0</v>
      </c>
      <c r="V56" s="14">
        <f>+IF(SUM(F56:G56)=0,0,IF(Z56=0,IF(G56&gt;F56,G56-F56,AC$20-F56+G56-H56),0))</f>
        <v>0</v>
      </c>
      <c r="W56" s="14">
        <f t="shared" si="6"/>
        <v>0</v>
      </c>
      <c r="X56" s="14">
        <f>+J56-I56+O56-N56+Q56-P56-R56</f>
        <v>0</v>
      </c>
      <c r="Y56" s="14">
        <f>IF(SUM(K56:L56)=0,0,IF(L56&gt;K56,L56-K56-M56,AC$20-K56+L56-M56))</f>
        <v>0</v>
      </c>
      <c r="Z56" s="14">
        <f>IF(SUM(I56:L56,N56:O56)=0,0,+J56-I56+IF(L56&gt;K56,L56-K56,AC$20-K56+L56)+O56-N56)</f>
        <v>0</v>
      </c>
      <c r="AA56" s="14">
        <f t="shared" si="10"/>
        <v>0</v>
      </c>
      <c r="AB56" s="11"/>
    </row>
    <row r="57" spans="3:6" ht="24" customHeight="1">
      <c r="C57" s="5"/>
      <c r="F57" s="5"/>
    </row>
    <row r="58" spans="1:30" ht="22.5" customHeight="1">
      <c r="A58" s="2" t="s">
        <v>30</v>
      </c>
      <c r="B58" s="100" t="s">
        <v>90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6" ht="22.5" customHeight="1">
      <c r="A59" s="2" t="s">
        <v>38</v>
      </c>
      <c r="B59" s="1" t="s">
        <v>60</v>
      </c>
      <c r="C59" s="5"/>
      <c r="F59" s="5"/>
    </row>
    <row r="60" spans="1:2" ht="22.5" customHeight="1">
      <c r="A60" s="2" t="s">
        <v>44</v>
      </c>
      <c r="B60" s="1" t="s">
        <v>59</v>
      </c>
    </row>
    <row r="61" spans="1:2" ht="22.5" customHeight="1">
      <c r="A61" s="2" t="s">
        <v>45</v>
      </c>
      <c r="B61" s="1" t="s">
        <v>54</v>
      </c>
    </row>
    <row r="62" spans="1:2" ht="19.5" customHeight="1">
      <c r="A62" s="2" t="s">
        <v>51</v>
      </c>
      <c r="B62" s="4" t="s">
        <v>61</v>
      </c>
    </row>
    <row r="63" spans="1:2" ht="17.25" customHeight="1">
      <c r="A63" s="2" t="s">
        <v>53</v>
      </c>
      <c r="B63" s="1" t="s">
        <v>91</v>
      </c>
    </row>
    <row r="64" spans="1:14" ht="27.75" customHeight="1">
      <c r="A64" s="2"/>
      <c r="N64" s="101" t="s">
        <v>92</v>
      </c>
    </row>
    <row r="65" ht="7.5" customHeight="1"/>
    <row r="66" spans="2:30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ht="19.5" customHeight="1"/>
    <row r="68" ht="19.5" customHeight="1"/>
    <row r="69" ht="19.5" customHeight="1"/>
    <row r="70" ht="19.5" customHeight="1"/>
    <row r="71" ht="19.5" customHeight="1"/>
    <row r="72" spans="2:30" ht="19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ht="19.5" customHeight="1"/>
    <row r="74" ht="19.5" customHeight="1"/>
    <row r="75" ht="19.5" customHeight="1"/>
    <row r="76" ht="19.5" customHeight="1"/>
    <row r="77" spans="2:30" ht="19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ht="19.5" customHeight="1"/>
    <row r="79" ht="19.5" customHeight="1"/>
  </sheetData>
  <sheetProtection/>
  <mergeCells count="3">
    <mergeCell ref="B16:C16"/>
    <mergeCell ref="B17:C17"/>
    <mergeCell ref="F11:J11"/>
  </mergeCells>
  <printOptions/>
  <pageMargins left="0.66" right="0.16" top="0.37" bottom="0.17" header="0.16" footer="0.16"/>
  <pageSetup fitToHeight="1" fitToWidth="1" horizontalDpi="1200" verticalDpi="12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7"/>
  <sheetViews>
    <sheetView showZeros="0" view="pageBreakPreview" zoomScale="70" zoomScaleSheetLayoutView="70" zoomScalePageLayoutView="0" workbookViewId="0" topLeftCell="A1">
      <selection activeCell="B7" sqref="B7:O7"/>
    </sheetView>
  </sheetViews>
  <sheetFormatPr defaultColWidth="9.00390625" defaultRowHeight="13.5"/>
  <cols>
    <col min="1" max="1" width="10.375" style="3" customWidth="1"/>
    <col min="2" max="2" width="6.25390625" style="1" customWidth="1"/>
    <col min="3" max="4" width="7.00390625" style="1" customWidth="1"/>
    <col min="5" max="5" width="6.25390625" style="1" customWidth="1"/>
    <col min="6" max="7" width="7.00390625" style="1" customWidth="1"/>
    <col min="8" max="8" width="6.125" style="1" customWidth="1"/>
    <col min="9" max="11" width="7.00390625" style="1" customWidth="1"/>
    <col min="12" max="12" width="7.25390625" style="1" customWidth="1"/>
    <col min="13" max="13" width="6.00390625" style="1" customWidth="1"/>
    <col min="14" max="17" width="7.00390625" style="1" customWidth="1"/>
    <col min="18" max="18" width="6.125" style="1" customWidth="1"/>
    <col min="19" max="19" width="0.6171875" style="1" customWidth="1"/>
    <col min="20" max="20" width="7.125" style="1" customWidth="1"/>
    <col min="21" max="23" width="7.00390625" style="1" customWidth="1"/>
    <col min="24" max="24" width="7.125" style="1" customWidth="1"/>
    <col min="25" max="27" width="7.00390625" style="1" customWidth="1"/>
    <col min="28" max="28" width="10.25390625" style="1" customWidth="1"/>
    <col min="29" max="30" width="7.00390625" style="1" customWidth="1"/>
    <col min="31" max="56" width="8.75390625" style="1" customWidth="1"/>
    <col min="57" max="59" width="8.875" style="1" customWidth="1"/>
    <col min="60" max="16384" width="9.00390625" style="1" customWidth="1"/>
  </cols>
  <sheetData>
    <row r="1" spans="1:4" s="36" customFormat="1" ht="20.25">
      <c r="A1" s="35" t="s">
        <v>18</v>
      </c>
      <c r="D1" s="36" t="s">
        <v>84</v>
      </c>
    </row>
    <row r="2" spans="4:30" s="36" customFormat="1" ht="50.25" customHeight="1">
      <c r="D2" s="37"/>
      <c r="G2" s="37"/>
      <c r="H2" s="38"/>
      <c r="I2" s="39" t="s">
        <v>20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52" s="41" customFormat="1" ht="32.25" customHeight="1">
      <c r="A3" s="49" t="s">
        <v>19</v>
      </c>
      <c r="AZ3" s="40"/>
    </row>
    <row r="4" spans="1:52" s="41" customFormat="1" ht="32.25" customHeight="1">
      <c r="A4" s="42"/>
      <c r="AZ4" s="40"/>
    </row>
    <row r="5" spans="1:52" s="41" customFormat="1" ht="32.25" customHeight="1">
      <c r="A5" s="42"/>
      <c r="U5" s="71"/>
      <c r="V5" s="71"/>
      <c r="W5" s="71"/>
      <c r="X5" s="71"/>
      <c r="Y5" s="71"/>
      <c r="Z5" s="72" t="s">
        <v>39</v>
      </c>
      <c r="AA5" s="72" t="s">
        <v>39</v>
      </c>
      <c r="AZ5" s="40"/>
    </row>
    <row r="6" spans="1:52" s="41" customFormat="1" ht="32.25" customHeight="1">
      <c r="A6" s="42"/>
      <c r="B6" s="41" t="s">
        <v>41</v>
      </c>
      <c r="T6" s="7" t="s">
        <v>21</v>
      </c>
      <c r="U6" s="70" t="s">
        <v>56</v>
      </c>
      <c r="V6" s="70"/>
      <c r="W6" s="70"/>
      <c r="X6" s="70"/>
      <c r="Y6" s="71"/>
      <c r="Z6" s="71"/>
      <c r="AA6" s="71"/>
      <c r="AZ6" s="40"/>
    </row>
    <row r="7" spans="1:52" s="41" customFormat="1" ht="32.25" customHeight="1">
      <c r="A7" s="42"/>
      <c r="T7" s="7" t="s">
        <v>22</v>
      </c>
      <c r="U7" s="73" t="s">
        <v>57</v>
      </c>
      <c r="V7" s="70"/>
      <c r="W7" s="70"/>
      <c r="X7" s="70"/>
      <c r="Y7" s="71"/>
      <c r="Z7" s="71"/>
      <c r="AA7" s="71"/>
      <c r="AZ7" s="40"/>
    </row>
    <row r="8" spans="1:52" s="41" customFormat="1" ht="32.25" customHeight="1">
      <c r="A8" s="40">
        <v>1</v>
      </c>
      <c r="B8" s="41" t="s">
        <v>24</v>
      </c>
      <c r="F8" s="70" t="s">
        <v>25</v>
      </c>
      <c r="G8" s="70"/>
      <c r="H8" s="70"/>
      <c r="I8" s="70"/>
      <c r="J8" s="70"/>
      <c r="K8" s="70" t="s">
        <v>26</v>
      </c>
      <c r="L8" s="71"/>
      <c r="M8" s="71"/>
      <c r="N8" s="71"/>
      <c r="O8" s="70" t="s">
        <v>35</v>
      </c>
      <c r="P8" s="70" t="s">
        <v>27</v>
      </c>
      <c r="Q8" s="71"/>
      <c r="U8" s="70" t="s">
        <v>58</v>
      </c>
      <c r="V8" s="70"/>
      <c r="W8" s="70"/>
      <c r="X8" s="71"/>
      <c r="Y8" s="71"/>
      <c r="Z8" s="71"/>
      <c r="AA8" s="71" t="s">
        <v>23</v>
      </c>
      <c r="AZ8" s="40"/>
    </row>
    <row r="9" spans="1:52" s="41" customFormat="1" ht="32.25" customHeight="1">
      <c r="A9" s="4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AZ9" s="40"/>
    </row>
    <row r="10" spans="1:52" s="41" customFormat="1" ht="32.25" customHeight="1">
      <c r="A10" s="42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AZ10" s="40"/>
    </row>
    <row r="11" spans="1:52" s="41" customFormat="1" ht="32.25" customHeight="1">
      <c r="A11" s="40">
        <v>2</v>
      </c>
      <c r="B11" s="41" t="s">
        <v>28</v>
      </c>
      <c r="F11" s="106">
        <f>+A26</f>
        <v>39387</v>
      </c>
      <c r="G11" s="106"/>
      <c r="H11" s="106"/>
      <c r="I11" s="106"/>
      <c r="J11" s="106"/>
      <c r="AZ11" s="40"/>
    </row>
    <row r="12" spans="1:52" s="41" customFormat="1" ht="32.25" customHeight="1">
      <c r="A12" s="40">
        <v>3</v>
      </c>
      <c r="B12" s="41" t="s">
        <v>29</v>
      </c>
      <c r="AZ12" s="40"/>
    </row>
    <row r="13" spans="1:32" s="41" customFormat="1" ht="24" customHeight="1">
      <c r="A13" s="42"/>
      <c r="B13" s="45" t="s">
        <v>4</v>
      </c>
      <c r="C13" s="46"/>
      <c r="D13" s="59" t="s">
        <v>36</v>
      </c>
      <c r="E13" s="59"/>
      <c r="F13" s="59"/>
      <c r="G13" s="59"/>
      <c r="H13" s="59"/>
      <c r="I13" s="59"/>
      <c r="J13" s="59"/>
      <c r="K13" s="60"/>
      <c r="AF13" s="40"/>
    </row>
    <row r="14" spans="1:32" s="41" customFormat="1" ht="24" customHeight="1">
      <c r="A14" s="42"/>
      <c r="B14" s="45" t="s">
        <v>5</v>
      </c>
      <c r="C14" s="46"/>
      <c r="D14" s="61" t="s">
        <v>37</v>
      </c>
      <c r="E14" s="61"/>
      <c r="F14" s="61"/>
      <c r="G14" s="61"/>
      <c r="H14" s="61"/>
      <c r="I14" s="61"/>
      <c r="J14" s="61"/>
      <c r="K14" s="62"/>
      <c r="AF14" s="40"/>
    </row>
    <row r="15" spans="1:11" s="42" customFormat="1" ht="24" customHeight="1">
      <c r="A15" s="43"/>
      <c r="B15" s="47" t="s">
        <v>6</v>
      </c>
      <c r="C15" s="48"/>
      <c r="D15" s="61" t="s">
        <v>2</v>
      </c>
      <c r="E15" s="63"/>
      <c r="F15" s="63"/>
      <c r="G15" s="61"/>
      <c r="H15" s="63"/>
      <c r="I15" s="61"/>
      <c r="J15" s="63"/>
      <c r="K15" s="64"/>
    </row>
    <row r="16" spans="2:32" s="42" customFormat="1" ht="39.75" customHeight="1">
      <c r="B16" s="103" t="s">
        <v>7</v>
      </c>
      <c r="C16" s="104"/>
      <c r="D16" s="65" t="s">
        <v>3</v>
      </c>
      <c r="E16" s="66"/>
      <c r="F16" s="66"/>
      <c r="G16" s="65"/>
      <c r="H16" s="66"/>
      <c r="I16" s="65"/>
      <c r="J16" s="66"/>
      <c r="K16" s="67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s="42" customFormat="1" ht="39.75" customHeight="1">
      <c r="B17" s="103" t="s">
        <v>42</v>
      </c>
      <c r="C17" s="104"/>
      <c r="D17" s="65" t="s">
        <v>43</v>
      </c>
      <c r="E17" s="66"/>
      <c r="F17" s="66"/>
      <c r="G17" s="65"/>
      <c r="H17" s="66"/>
      <c r="I17" s="65"/>
      <c r="J17" s="66"/>
      <c r="K17" s="67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2:32" s="3" customFormat="1" ht="13.5">
      <c r="B18" s="8"/>
      <c r="C18" s="4"/>
      <c r="D18" s="6"/>
      <c r="E18" s="6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53">
        <v>19</v>
      </c>
      <c r="AD18" s="6"/>
      <c r="AE18" s="6"/>
      <c r="AF18" s="6"/>
    </row>
    <row r="19" spans="1:32" ht="19.5" customHeight="1">
      <c r="A19" s="29"/>
      <c r="B19" s="11"/>
      <c r="C19" s="57" t="s">
        <v>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6"/>
      <c r="S19" s="17"/>
      <c r="T19" s="57" t="s">
        <v>16</v>
      </c>
      <c r="U19" s="17"/>
      <c r="V19" s="17"/>
      <c r="W19" s="17"/>
      <c r="X19" s="20"/>
      <c r="Y19" s="17"/>
      <c r="Z19" s="50"/>
      <c r="AA19" s="50"/>
      <c r="AB19" s="25"/>
      <c r="AC19" s="1">
        <v>20</v>
      </c>
      <c r="AF19" s="5"/>
    </row>
    <row r="20" spans="1:29" ht="19.5" customHeight="1">
      <c r="A20" s="31"/>
      <c r="B20" s="11" t="s">
        <v>10</v>
      </c>
      <c r="C20" s="58" t="s">
        <v>9</v>
      </c>
      <c r="D20" s="20"/>
      <c r="E20" s="20"/>
      <c r="F20" s="20"/>
      <c r="G20" s="20"/>
      <c r="H20" s="18"/>
      <c r="I20" s="19" t="s">
        <v>15</v>
      </c>
      <c r="J20" s="20"/>
      <c r="K20" s="20"/>
      <c r="L20" s="20"/>
      <c r="M20" s="20"/>
      <c r="N20" s="20"/>
      <c r="O20" s="20"/>
      <c r="P20" s="20"/>
      <c r="Q20" s="20"/>
      <c r="R20" s="18"/>
      <c r="S20" s="20"/>
      <c r="T20" s="58" t="str">
        <f>+C20</f>
        <v>待機</v>
      </c>
      <c r="U20" s="20"/>
      <c r="V20" s="20"/>
      <c r="W20" s="20"/>
      <c r="X20" s="11" t="str">
        <f>+I20</f>
        <v>機械稼働</v>
      </c>
      <c r="Y20" s="19"/>
      <c r="Z20" s="20"/>
      <c r="AA20" s="18"/>
      <c r="AB20" s="31" t="s">
        <v>17</v>
      </c>
      <c r="AC20" s="1">
        <v>24</v>
      </c>
    </row>
    <row r="21" spans="1:28" ht="24" customHeight="1">
      <c r="A21" s="31"/>
      <c r="B21" s="13" t="s">
        <v>31</v>
      </c>
      <c r="C21" s="19" t="s">
        <v>47</v>
      </c>
      <c r="D21" s="20"/>
      <c r="E21" s="18"/>
      <c r="F21" s="19" t="s">
        <v>32</v>
      </c>
      <c r="G21" s="20"/>
      <c r="H21" s="18"/>
      <c r="I21" s="32">
        <f>+X21</f>
        <v>1</v>
      </c>
      <c r="J21" s="18"/>
      <c r="K21" s="33">
        <f>+Y21</f>
        <v>1.5</v>
      </c>
      <c r="L21" s="20"/>
      <c r="M21" s="18"/>
      <c r="N21" s="33">
        <f>+X21</f>
        <v>1</v>
      </c>
      <c r="O21" s="20"/>
      <c r="P21" s="20"/>
      <c r="Q21" s="20"/>
      <c r="R21" s="18"/>
      <c r="S21" s="20"/>
      <c r="T21" s="19" t="str">
        <f>+C21</f>
        <v>情報連絡員</v>
      </c>
      <c r="U21" s="20"/>
      <c r="V21" s="19" t="str">
        <f>+F21</f>
        <v>運転手等</v>
      </c>
      <c r="W21" s="20"/>
      <c r="X21" s="12">
        <v>1</v>
      </c>
      <c r="Y21" s="12">
        <v>1.5</v>
      </c>
      <c r="Z21" s="28" t="s">
        <v>50</v>
      </c>
      <c r="AA21" s="78"/>
      <c r="AB21" s="27"/>
    </row>
    <row r="22" spans="1:28" s="9" customFormat="1" ht="25.5" customHeight="1">
      <c r="A22" s="30"/>
      <c r="B22" s="13" t="s">
        <v>11</v>
      </c>
      <c r="C22" s="22">
        <v>0.7916666666666666</v>
      </c>
      <c r="D22" s="24">
        <v>0.2916666666666667</v>
      </c>
      <c r="E22" s="23"/>
      <c r="F22" s="22">
        <v>0.7916666666666666</v>
      </c>
      <c r="G22" s="24">
        <v>0.2916666666666667</v>
      </c>
      <c r="H22" s="23"/>
      <c r="I22" s="22">
        <v>0.7916666666666666</v>
      </c>
      <c r="J22" s="21">
        <v>0.8333333333333334</v>
      </c>
      <c r="K22" s="22">
        <f>+J22</f>
        <v>0.8333333333333334</v>
      </c>
      <c r="L22" s="24">
        <v>0.25</v>
      </c>
      <c r="M22" s="23"/>
      <c r="N22" s="22">
        <f>+L22</f>
        <v>0.25</v>
      </c>
      <c r="O22" s="21">
        <v>0.2916666666666667</v>
      </c>
      <c r="P22" s="22">
        <f>+O22</f>
        <v>0.2916666666666667</v>
      </c>
      <c r="Q22" s="24">
        <v>0.7916666666666666</v>
      </c>
      <c r="R22" s="23"/>
      <c r="S22" s="23"/>
      <c r="T22" s="28"/>
      <c r="U22" s="51"/>
      <c r="V22" s="12"/>
      <c r="W22" s="28"/>
      <c r="X22" s="13" t="s">
        <v>33</v>
      </c>
      <c r="Y22" s="13" t="s">
        <v>34</v>
      </c>
      <c r="Z22" s="54" t="s">
        <v>46</v>
      </c>
      <c r="AA22" s="79">
        <f>+W22</f>
        <v>0</v>
      </c>
      <c r="AB22" s="26"/>
    </row>
    <row r="23" spans="1:28" ht="51" customHeight="1">
      <c r="A23" s="10" t="s">
        <v>0</v>
      </c>
      <c r="B23" s="11" t="s">
        <v>1</v>
      </c>
      <c r="C23" s="13" t="s">
        <v>12</v>
      </c>
      <c r="D23" s="13" t="s">
        <v>13</v>
      </c>
      <c r="E23" s="13" t="s">
        <v>14</v>
      </c>
      <c r="F23" s="13" t="s">
        <v>12</v>
      </c>
      <c r="G23" s="13" t="s">
        <v>13</v>
      </c>
      <c r="H23" s="13" t="s">
        <v>14</v>
      </c>
      <c r="I23" s="13" t="s">
        <v>12</v>
      </c>
      <c r="J23" s="13" t="s">
        <v>13</v>
      </c>
      <c r="K23" s="13" t="s">
        <v>12</v>
      </c>
      <c r="L23" s="13" t="s">
        <v>13</v>
      </c>
      <c r="M23" s="13" t="s">
        <v>14</v>
      </c>
      <c r="N23" s="13" t="s">
        <v>12</v>
      </c>
      <c r="O23" s="13" t="s">
        <v>13</v>
      </c>
      <c r="P23" s="13" t="s">
        <v>12</v>
      </c>
      <c r="Q23" s="13" t="s">
        <v>13</v>
      </c>
      <c r="R23" s="13" t="s">
        <v>14</v>
      </c>
      <c r="S23" s="13"/>
      <c r="T23" s="13" t="s">
        <v>48</v>
      </c>
      <c r="U23" s="13" t="s">
        <v>49</v>
      </c>
      <c r="V23" s="13" t="s">
        <v>48</v>
      </c>
      <c r="W23" s="13" t="str">
        <f>+U23</f>
        <v>稼働の場合</v>
      </c>
      <c r="X23" s="54"/>
      <c r="Y23" s="55"/>
      <c r="Z23" s="13" t="s">
        <v>85</v>
      </c>
      <c r="AA23" s="86" t="s">
        <v>81</v>
      </c>
      <c r="AB23" s="11"/>
    </row>
    <row r="24" spans="1:28" ht="52.5" customHeight="1">
      <c r="A24" s="10" t="s">
        <v>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2">
        <f>+SUM(T26:T56)</f>
        <v>15</v>
      </c>
      <c r="U24" s="52">
        <f aca="true" t="shared" si="0" ref="U24:Z24">+SUM(U26:U56)</f>
        <v>26</v>
      </c>
      <c r="V24" s="52">
        <f t="shared" si="0"/>
        <v>13</v>
      </c>
      <c r="W24" s="52">
        <f t="shared" si="0"/>
        <v>32</v>
      </c>
      <c r="X24" s="52">
        <f t="shared" si="0"/>
        <v>39</v>
      </c>
      <c r="Y24" s="52">
        <f t="shared" si="0"/>
        <v>26</v>
      </c>
      <c r="Z24" s="52">
        <f t="shared" si="0"/>
        <v>34</v>
      </c>
      <c r="AA24" s="52">
        <f>+SUM(AA26:AA56)</f>
        <v>0</v>
      </c>
      <c r="AB24" s="11"/>
    </row>
    <row r="25" spans="1:28" ht="3.75" customHeight="1">
      <c r="A25" s="3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2"/>
      <c r="U25" s="52"/>
      <c r="V25" s="52"/>
      <c r="W25" s="52"/>
      <c r="X25" s="52"/>
      <c r="Y25" s="52"/>
      <c r="Z25" s="52"/>
      <c r="AA25" s="52"/>
      <c r="AB25" s="11"/>
    </row>
    <row r="26" spans="1:28" ht="29.25" customHeight="1">
      <c r="A26" s="69">
        <v>39387</v>
      </c>
      <c r="B26" s="56">
        <f aca="true" t="shared" si="1" ref="B26:B55">IF(A26="","",A26)</f>
        <v>39387</v>
      </c>
      <c r="C26" s="68">
        <v>19</v>
      </c>
      <c r="D26" s="68">
        <v>7</v>
      </c>
      <c r="E26" s="68">
        <v>1</v>
      </c>
      <c r="F26" s="68">
        <v>19</v>
      </c>
      <c r="G26" s="68">
        <v>7</v>
      </c>
      <c r="H26" s="68">
        <v>1</v>
      </c>
      <c r="I26" s="68">
        <v>19</v>
      </c>
      <c r="J26" s="68">
        <v>20</v>
      </c>
      <c r="K26" s="68">
        <v>20</v>
      </c>
      <c r="L26" s="68">
        <v>6</v>
      </c>
      <c r="M26" s="68">
        <v>1</v>
      </c>
      <c r="N26" s="68">
        <v>6</v>
      </c>
      <c r="O26" s="68">
        <v>7</v>
      </c>
      <c r="P26" s="68">
        <v>7</v>
      </c>
      <c r="Q26" s="68">
        <v>19</v>
      </c>
      <c r="R26" s="68">
        <v>1</v>
      </c>
      <c r="S26" s="14"/>
      <c r="T26" s="52">
        <f>IF(SUM(C26:D26)=0,0,IF(Z26=0,IF(D26&gt;C26,D26-C26,AC$20-C26+D26-E26),0))</f>
        <v>0</v>
      </c>
      <c r="U26" s="14">
        <f>+IF(SUM(C26:D26)=0,0,IF(T26=0,AC$20-C26+D26-Z26,0))</f>
        <v>0</v>
      </c>
      <c r="V26" s="14">
        <f>+IF(SUM(F26:G26)=0,0,IF(Z26=0,IF(G26&gt;F26,G26-F26,AC$20-F26+G26-H26),0))</f>
        <v>0</v>
      </c>
      <c r="W26" s="14">
        <f>+IF(SUM(F26:G26)=0,0,IF(V26=0,IF(G26&gt;F26,G26-F26-H26,AC$20-F26+G26-H26),0))</f>
        <v>11</v>
      </c>
      <c r="X26" s="14">
        <f>+J26-I26+O26-N26+Q26-P26-R26</f>
        <v>13</v>
      </c>
      <c r="Y26" s="14">
        <f>IF(SUM(K26:L26)=0,0,IF(L26&gt;K26,L26-K26-M26,AC$20-K26+L26-M26))</f>
        <v>9</v>
      </c>
      <c r="Z26" s="14">
        <f>IF(SUM(I26:L26,N26:O26)=0,0,+J26-I26+IF(L26&gt;K26,L26-K26,AC$20-K26+L26)+O26-N26)</f>
        <v>12</v>
      </c>
      <c r="AA26" s="14">
        <f>+IF(Z26&lt;AA$22,Z26,0)</f>
        <v>0</v>
      </c>
      <c r="AB26" s="11"/>
    </row>
    <row r="27" spans="1:28" ht="29.25" customHeight="1">
      <c r="A27" s="15">
        <f>+A26+1</f>
        <v>39388</v>
      </c>
      <c r="B27" s="56">
        <f t="shared" si="1"/>
        <v>39388</v>
      </c>
      <c r="C27" s="68">
        <v>19</v>
      </c>
      <c r="D27" s="68">
        <v>7</v>
      </c>
      <c r="E27" s="68">
        <v>1</v>
      </c>
      <c r="F27" s="68">
        <v>19</v>
      </c>
      <c r="G27" s="68">
        <v>7</v>
      </c>
      <c r="H27" s="68">
        <v>1</v>
      </c>
      <c r="I27" s="68"/>
      <c r="J27" s="68"/>
      <c r="K27" s="68"/>
      <c r="L27" s="68"/>
      <c r="M27" s="68"/>
      <c r="N27" s="68"/>
      <c r="O27" s="68"/>
      <c r="P27" s="68">
        <v>7</v>
      </c>
      <c r="Q27" s="68">
        <v>19</v>
      </c>
      <c r="R27" s="68">
        <v>1</v>
      </c>
      <c r="S27" s="11"/>
      <c r="T27" s="52">
        <f aca="true" t="shared" si="2" ref="T27:T55">IF(SUM(C27:D27)=0,0,IF(Z27=0,IF(D27&gt;C27,D27-C27,AC$20-C27+D27-E27),0))</f>
        <v>11</v>
      </c>
      <c r="U27" s="14">
        <f aca="true" t="shared" si="3" ref="U27:U55">+IF(SUM(C27:D27)=0,0,IF(T27=0,AC$20-C27+D27-Z27,0))</f>
        <v>0</v>
      </c>
      <c r="V27" s="14">
        <f aca="true" t="shared" si="4" ref="V27:V55">+IF(SUM(F27:G27)=0,0,IF(Z27=0,IF(G27&gt;F27,G27-F27,AC$20-F27+G27-H27),0))</f>
        <v>11</v>
      </c>
      <c r="W27" s="14">
        <f aca="true" t="shared" si="5" ref="W27:W56">+IF(SUM(F27:G27)=0,0,IF(V27=0,IF(G27&gt;F27,G27-F27-H27,AC$20-F27+G27-H27),0))</f>
        <v>0</v>
      </c>
      <c r="X27" s="14">
        <f aca="true" t="shared" si="6" ref="X27:X55">+J27-I27+O27-N27+Q27-P27-R27</f>
        <v>11</v>
      </c>
      <c r="Y27" s="14">
        <f aca="true" t="shared" si="7" ref="Y27:Y55">IF(SUM(K27:L27)=0,0,IF(L27&gt;K27,L27-K27-M27,AC$20-K27+L27-M27))</f>
        <v>0</v>
      </c>
      <c r="Z27" s="14">
        <f aca="true" t="shared" si="8" ref="Z27:Z55">IF(SUM(I27:L27,N27:O27)=0,0,+J27-I27+IF(L27&gt;K27,L27-K27,AC$20-K27+L27)+O27-N27)</f>
        <v>0</v>
      </c>
      <c r="AA27" s="14">
        <f aca="true" t="shared" si="9" ref="AA27:AA56">+IF(Z27&lt;AA$22,Z27,0)</f>
        <v>0</v>
      </c>
      <c r="AB27" s="11"/>
    </row>
    <row r="28" spans="1:30" ht="29.25" customHeight="1">
      <c r="A28" s="15">
        <f>+A27+1</f>
        <v>39389</v>
      </c>
      <c r="B28" s="56">
        <f t="shared" si="1"/>
        <v>39389</v>
      </c>
      <c r="C28" s="68">
        <v>19</v>
      </c>
      <c r="D28" s="68">
        <v>7</v>
      </c>
      <c r="E28" s="68">
        <v>1</v>
      </c>
      <c r="F28" s="68">
        <v>19</v>
      </c>
      <c r="G28" s="68">
        <v>7</v>
      </c>
      <c r="H28" s="68">
        <v>1</v>
      </c>
      <c r="I28" s="68"/>
      <c r="J28" s="68"/>
      <c r="K28" s="68">
        <v>3</v>
      </c>
      <c r="L28" s="68">
        <v>6</v>
      </c>
      <c r="M28" s="68">
        <v>1</v>
      </c>
      <c r="N28" s="68">
        <v>6</v>
      </c>
      <c r="O28" s="68">
        <v>7</v>
      </c>
      <c r="P28" s="68">
        <v>7</v>
      </c>
      <c r="Q28" s="68">
        <v>19</v>
      </c>
      <c r="R28" s="68">
        <v>1</v>
      </c>
      <c r="S28" s="10"/>
      <c r="T28" s="52">
        <f t="shared" si="2"/>
        <v>0</v>
      </c>
      <c r="U28" s="14">
        <f t="shared" si="3"/>
        <v>8</v>
      </c>
      <c r="V28" s="14">
        <f t="shared" si="4"/>
        <v>0</v>
      </c>
      <c r="W28" s="14">
        <f t="shared" si="5"/>
        <v>11</v>
      </c>
      <c r="X28" s="14">
        <f t="shared" si="6"/>
        <v>12</v>
      </c>
      <c r="Y28" s="14">
        <f t="shared" si="7"/>
        <v>2</v>
      </c>
      <c r="Z28" s="14">
        <f t="shared" si="8"/>
        <v>4</v>
      </c>
      <c r="AA28" s="14">
        <f t="shared" si="9"/>
        <v>0</v>
      </c>
      <c r="AB28" s="10"/>
      <c r="AC28" s="3"/>
      <c r="AD28" s="3"/>
    </row>
    <row r="29" spans="1:28" ht="29.25" customHeight="1">
      <c r="A29" s="15">
        <f>+A28+1</f>
        <v>39390</v>
      </c>
      <c r="B29" s="56">
        <f t="shared" si="1"/>
        <v>39390</v>
      </c>
      <c r="C29" s="68">
        <v>19</v>
      </c>
      <c r="D29" s="68">
        <v>7</v>
      </c>
      <c r="E29" s="68">
        <v>1</v>
      </c>
      <c r="F29" s="68">
        <v>21</v>
      </c>
      <c r="G29" s="68">
        <v>23</v>
      </c>
      <c r="H29" s="68"/>
      <c r="I29" s="68"/>
      <c r="J29" s="68"/>
      <c r="K29" s="68">
        <v>23</v>
      </c>
      <c r="L29" s="68">
        <v>5</v>
      </c>
      <c r="M29" s="68">
        <v>1</v>
      </c>
      <c r="N29" s="68">
        <v>6</v>
      </c>
      <c r="O29" s="68">
        <v>7</v>
      </c>
      <c r="P29" s="68">
        <v>7</v>
      </c>
      <c r="Q29" s="68">
        <v>8</v>
      </c>
      <c r="R29" s="68"/>
      <c r="S29" s="11"/>
      <c r="T29" s="52">
        <f t="shared" si="2"/>
        <v>0</v>
      </c>
      <c r="U29" s="14">
        <f t="shared" si="3"/>
        <v>5</v>
      </c>
      <c r="V29" s="14">
        <f t="shared" si="4"/>
        <v>0</v>
      </c>
      <c r="W29" s="14">
        <f t="shared" si="5"/>
        <v>2</v>
      </c>
      <c r="X29" s="14">
        <f t="shared" si="6"/>
        <v>2</v>
      </c>
      <c r="Y29" s="14">
        <f t="shared" si="7"/>
        <v>5</v>
      </c>
      <c r="Z29" s="14">
        <f t="shared" si="8"/>
        <v>7</v>
      </c>
      <c r="AA29" s="14">
        <f t="shared" si="9"/>
        <v>0</v>
      </c>
      <c r="AB29" s="11"/>
    </row>
    <row r="30" spans="1:28" ht="29.25" customHeight="1">
      <c r="A30" s="15">
        <f>+A29+1</f>
        <v>39391</v>
      </c>
      <c r="B30" s="56">
        <f t="shared" si="1"/>
        <v>39391</v>
      </c>
      <c r="C30" s="68">
        <v>23</v>
      </c>
      <c r="D30" s="68">
        <v>7</v>
      </c>
      <c r="E30" s="68">
        <v>1</v>
      </c>
      <c r="F30" s="68">
        <v>21</v>
      </c>
      <c r="G30" s="68">
        <v>3</v>
      </c>
      <c r="H30" s="68"/>
      <c r="I30" s="68"/>
      <c r="J30" s="68"/>
      <c r="K30" s="68">
        <v>20</v>
      </c>
      <c r="L30" s="68">
        <v>23</v>
      </c>
      <c r="M30" s="68"/>
      <c r="N30" s="68">
        <v>6</v>
      </c>
      <c r="O30" s="68">
        <v>7</v>
      </c>
      <c r="P30" s="68"/>
      <c r="Q30" s="68"/>
      <c r="R30" s="68"/>
      <c r="S30" s="11"/>
      <c r="T30" s="52">
        <f t="shared" si="2"/>
        <v>0</v>
      </c>
      <c r="U30" s="14">
        <f t="shared" si="3"/>
        <v>4</v>
      </c>
      <c r="V30" s="14">
        <f t="shared" si="4"/>
        <v>0</v>
      </c>
      <c r="W30" s="14">
        <f t="shared" si="5"/>
        <v>6</v>
      </c>
      <c r="X30" s="14">
        <f t="shared" si="6"/>
        <v>1</v>
      </c>
      <c r="Y30" s="14">
        <f t="shared" si="7"/>
        <v>3</v>
      </c>
      <c r="Z30" s="14">
        <f t="shared" si="8"/>
        <v>4</v>
      </c>
      <c r="AA30" s="14">
        <f t="shared" si="9"/>
        <v>0</v>
      </c>
      <c r="AB30" s="11"/>
    </row>
    <row r="31" spans="1:28" ht="29.25" customHeight="1">
      <c r="A31" s="15">
        <f aca="true" t="shared" si="10" ref="A31:A55">+A30+1</f>
        <v>39392</v>
      </c>
      <c r="B31" s="56">
        <f t="shared" si="1"/>
        <v>39392</v>
      </c>
      <c r="C31" s="68">
        <v>22</v>
      </c>
      <c r="D31" s="68">
        <v>5</v>
      </c>
      <c r="E31" s="68">
        <v>1</v>
      </c>
      <c r="F31" s="68">
        <v>23</v>
      </c>
      <c r="G31" s="68">
        <v>24</v>
      </c>
      <c r="H31" s="68"/>
      <c r="I31" s="68"/>
      <c r="J31" s="68"/>
      <c r="K31" s="68">
        <v>24</v>
      </c>
      <c r="L31" s="68">
        <v>3</v>
      </c>
      <c r="M31" s="68"/>
      <c r="N31" s="68"/>
      <c r="O31" s="68"/>
      <c r="P31" s="68"/>
      <c r="Q31" s="68"/>
      <c r="R31" s="68"/>
      <c r="S31" s="11"/>
      <c r="T31" s="52">
        <f t="shared" si="2"/>
        <v>0</v>
      </c>
      <c r="U31" s="14">
        <f t="shared" si="3"/>
        <v>4</v>
      </c>
      <c r="V31" s="14">
        <f t="shared" si="4"/>
        <v>0</v>
      </c>
      <c r="W31" s="14">
        <f t="shared" si="5"/>
        <v>1</v>
      </c>
      <c r="X31" s="14">
        <f t="shared" si="6"/>
        <v>0</v>
      </c>
      <c r="Y31" s="14">
        <f t="shared" si="7"/>
        <v>3</v>
      </c>
      <c r="Z31" s="14">
        <f t="shared" si="8"/>
        <v>3</v>
      </c>
      <c r="AA31" s="14">
        <f t="shared" si="9"/>
        <v>0</v>
      </c>
      <c r="AB31" s="11"/>
    </row>
    <row r="32" spans="1:28" ht="29.25" customHeight="1">
      <c r="A32" s="15">
        <f t="shared" si="10"/>
        <v>39393</v>
      </c>
      <c r="B32" s="56">
        <f t="shared" si="1"/>
        <v>39393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11"/>
      <c r="T32" s="52">
        <f t="shared" si="2"/>
        <v>0</v>
      </c>
      <c r="U32" s="14">
        <f t="shared" si="3"/>
        <v>0</v>
      </c>
      <c r="V32" s="14">
        <f t="shared" si="4"/>
        <v>0</v>
      </c>
      <c r="W32" s="14">
        <f t="shared" si="5"/>
        <v>0</v>
      </c>
      <c r="X32" s="14">
        <f t="shared" si="6"/>
        <v>0</v>
      </c>
      <c r="Y32" s="14">
        <f t="shared" si="7"/>
        <v>0</v>
      </c>
      <c r="Z32" s="14">
        <f t="shared" si="8"/>
        <v>0</v>
      </c>
      <c r="AA32" s="14">
        <f t="shared" si="9"/>
        <v>0</v>
      </c>
      <c r="AB32" s="11"/>
    </row>
    <row r="33" spans="1:28" ht="29.25" customHeight="1">
      <c r="A33" s="15">
        <f t="shared" si="10"/>
        <v>39394</v>
      </c>
      <c r="B33" s="56">
        <f t="shared" si="1"/>
        <v>39394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11"/>
      <c r="T33" s="52">
        <f t="shared" si="2"/>
        <v>0</v>
      </c>
      <c r="U33" s="14">
        <f t="shared" si="3"/>
        <v>0</v>
      </c>
      <c r="V33" s="14">
        <f t="shared" si="4"/>
        <v>0</v>
      </c>
      <c r="W33" s="14">
        <f t="shared" si="5"/>
        <v>0</v>
      </c>
      <c r="X33" s="14">
        <f t="shared" si="6"/>
        <v>0</v>
      </c>
      <c r="Y33" s="14">
        <f t="shared" si="7"/>
        <v>0</v>
      </c>
      <c r="Z33" s="14">
        <f t="shared" si="8"/>
        <v>0</v>
      </c>
      <c r="AA33" s="14">
        <f t="shared" si="9"/>
        <v>0</v>
      </c>
      <c r="AB33" s="11"/>
    </row>
    <row r="34" spans="1:28" ht="29.25" customHeight="1">
      <c r="A34" s="15">
        <f t="shared" si="10"/>
        <v>39395</v>
      </c>
      <c r="B34" s="56">
        <f t="shared" si="1"/>
        <v>39395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11"/>
      <c r="T34" s="52">
        <f t="shared" si="2"/>
        <v>0</v>
      </c>
      <c r="U34" s="14">
        <f t="shared" si="3"/>
        <v>0</v>
      </c>
      <c r="V34" s="14">
        <f t="shared" si="4"/>
        <v>0</v>
      </c>
      <c r="W34" s="14">
        <f t="shared" si="5"/>
        <v>0</v>
      </c>
      <c r="X34" s="14">
        <f t="shared" si="6"/>
        <v>0</v>
      </c>
      <c r="Y34" s="14">
        <f t="shared" si="7"/>
        <v>0</v>
      </c>
      <c r="Z34" s="14">
        <f t="shared" si="8"/>
        <v>0</v>
      </c>
      <c r="AA34" s="14">
        <f t="shared" si="9"/>
        <v>0</v>
      </c>
      <c r="AB34" s="11"/>
    </row>
    <row r="35" spans="1:28" ht="29.25" customHeight="1">
      <c r="A35" s="15">
        <f t="shared" si="10"/>
        <v>39396</v>
      </c>
      <c r="B35" s="56">
        <f t="shared" si="1"/>
        <v>39396</v>
      </c>
      <c r="C35" s="68">
        <v>19</v>
      </c>
      <c r="D35" s="68">
        <v>23</v>
      </c>
      <c r="E35" s="68"/>
      <c r="F35" s="68">
        <v>21</v>
      </c>
      <c r="G35" s="68">
        <v>23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11"/>
      <c r="T35" s="52">
        <f t="shared" si="2"/>
        <v>4</v>
      </c>
      <c r="U35" s="14">
        <f t="shared" si="3"/>
        <v>0</v>
      </c>
      <c r="V35" s="14">
        <f t="shared" si="4"/>
        <v>2</v>
      </c>
      <c r="W35" s="14">
        <f t="shared" si="5"/>
        <v>0</v>
      </c>
      <c r="X35" s="14">
        <f t="shared" si="6"/>
        <v>0</v>
      </c>
      <c r="Y35" s="14">
        <f t="shared" si="7"/>
        <v>0</v>
      </c>
      <c r="Z35" s="14">
        <f t="shared" si="8"/>
        <v>0</v>
      </c>
      <c r="AA35" s="14">
        <f t="shared" si="9"/>
        <v>0</v>
      </c>
      <c r="AB35" s="11"/>
    </row>
    <row r="36" spans="1:28" ht="29.25" customHeight="1">
      <c r="A36" s="15">
        <f t="shared" si="10"/>
        <v>39397</v>
      </c>
      <c r="B36" s="56">
        <f t="shared" si="1"/>
        <v>39397</v>
      </c>
      <c r="C36" s="68">
        <v>20</v>
      </c>
      <c r="D36" s="68">
        <v>5</v>
      </c>
      <c r="E36" s="68"/>
      <c r="F36" s="68">
        <v>23</v>
      </c>
      <c r="G36" s="68">
        <v>24</v>
      </c>
      <c r="H36" s="68"/>
      <c r="I36" s="68"/>
      <c r="J36" s="68"/>
      <c r="K36" s="68">
        <v>24</v>
      </c>
      <c r="L36" s="68">
        <v>4</v>
      </c>
      <c r="M36" s="68"/>
      <c r="N36" s="68"/>
      <c r="O36" s="68"/>
      <c r="P36" s="68"/>
      <c r="Q36" s="68"/>
      <c r="R36" s="68"/>
      <c r="S36" s="11"/>
      <c r="T36" s="52">
        <f t="shared" si="2"/>
        <v>0</v>
      </c>
      <c r="U36" s="14">
        <f t="shared" si="3"/>
        <v>5</v>
      </c>
      <c r="V36" s="14">
        <f t="shared" si="4"/>
        <v>0</v>
      </c>
      <c r="W36" s="14">
        <f t="shared" si="5"/>
        <v>1</v>
      </c>
      <c r="X36" s="14">
        <f t="shared" si="6"/>
        <v>0</v>
      </c>
      <c r="Y36" s="14">
        <f t="shared" si="7"/>
        <v>4</v>
      </c>
      <c r="Z36" s="14">
        <f t="shared" si="8"/>
        <v>4</v>
      </c>
      <c r="AA36" s="14">
        <f t="shared" si="9"/>
        <v>0</v>
      </c>
      <c r="AB36" s="11"/>
    </row>
    <row r="37" spans="1:28" ht="29.25" customHeight="1">
      <c r="A37" s="15">
        <f t="shared" si="10"/>
        <v>39398</v>
      </c>
      <c r="B37" s="56">
        <f t="shared" si="1"/>
        <v>39398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11"/>
      <c r="T37" s="52">
        <f t="shared" si="2"/>
        <v>0</v>
      </c>
      <c r="U37" s="14">
        <f t="shared" si="3"/>
        <v>0</v>
      </c>
      <c r="V37" s="14">
        <f t="shared" si="4"/>
        <v>0</v>
      </c>
      <c r="W37" s="14">
        <f t="shared" si="5"/>
        <v>0</v>
      </c>
      <c r="X37" s="14">
        <f t="shared" si="6"/>
        <v>0</v>
      </c>
      <c r="Y37" s="14">
        <f t="shared" si="7"/>
        <v>0</v>
      </c>
      <c r="Z37" s="14">
        <f t="shared" si="8"/>
        <v>0</v>
      </c>
      <c r="AA37" s="14">
        <f t="shared" si="9"/>
        <v>0</v>
      </c>
      <c r="AB37" s="11"/>
    </row>
    <row r="38" spans="1:28" ht="29.25" customHeight="1">
      <c r="A38" s="15">
        <f t="shared" si="10"/>
        <v>39399</v>
      </c>
      <c r="B38" s="56">
        <f t="shared" si="1"/>
        <v>39399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11"/>
      <c r="T38" s="52">
        <f t="shared" si="2"/>
        <v>0</v>
      </c>
      <c r="U38" s="14">
        <f t="shared" si="3"/>
        <v>0</v>
      </c>
      <c r="V38" s="14">
        <f t="shared" si="4"/>
        <v>0</v>
      </c>
      <c r="W38" s="14">
        <f t="shared" si="5"/>
        <v>0</v>
      </c>
      <c r="X38" s="14">
        <f t="shared" si="6"/>
        <v>0</v>
      </c>
      <c r="Y38" s="14">
        <f t="shared" si="7"/>
        <v>0</v>
      </c>
      <c r="Z38" s="14">
        <f t="shared" si="8"/>
        <v>0</v>
      </c>
      <c r="AA38" s="14">
        <f t="shared" si="9"/>
        <v>0</v>
      </c>
      <c r="AB38" s="11"/>
    </row>
    <row r="39" spans="1:28" ht="29.25" customHeight="1">
      <c r="A39" s="15">
        <f t="shared" si="10"/>
        <v>39400</v>
      </c>
      <c r="B39" s="56">
        <f t="shared" si="1"/>
        <v>39400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11"/>
      <c r="T39" s="52">
        <f t="shared" si="2"/>
        <v>0</v>
      </c>
      <c r="U39" s="14">
        <f t="shared" si="3"/>
        <v>0</v>
      </c>
      <c r="V39" s="14">
        <f t="shared" si="4"/>
        <v>0</v>
      </c>
      <c r="W39" s="14">
        <f t="shared" si="5"/>
        <v>0</v>
      </c>
      <c r="X39" s="14">
        <f t="shared" si="6"/>
        <v>0</v>
      </c>
      <c r="Y39" s="14">
        <f t="shared" si="7"/>
        <v>0</v>
      </c>
      <c r="Z39" s="14">
        <f t="shared" si="8"/>
        <v>0</v>
      </c>
      <c r="AA39" s="14">
        <f t="shared" si="9"/>
        <v>0</v>
      </c>
      <c r="AB39" s="11"/>
    </row>
    <row r="40" spans="1:28" ht="29.25" customHeight="1">
      <c r="A40" s="15">
        <f t="shared" si="10"/>
        <v>39401</v>
      </c>
      <c r="B40" s="56">
        <f t="shared" si="1"/>
        <v>39401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11"/>
      <c r="T40" s="52">
        <f t="shared" si="2"/>
        <v>0</v>
      </c>
      <c r="U40" s="14">
        <f t="shared" si="3"/>
        <v>0</v>
      </c>
      <c r="V40" s="14">
        <f t="shared" si="4"/>
        <v>0</v>
      </c>
      <c r="W40" s="14">
        <f t="shared" si="5"/>
        <v>0</v>
      </c>
      <c r="X40" s="14">
        <f t="shared" si="6"/>
        <v>0</v>
      </c>
      <c r="Y40" s="14">
        <f t="shared" si="7"/>
        <v>0</v>
      </c>
      <c r="Z40" s="14">
        <f t="shared" si="8"/>
        <v>0</v>
      </c>
      <c r="AA40" s="14">
        <f t="shared" si="9"/>
        <v>0</v>
      </c>
      <c r="AB40" s="11"/>
    </row>
    <row r="41" spans="1:28" ht="29.25" customHeight="1">
      <c r="A41" s="15">
        <f t="shared" si="10"/>
        <v>39402</v>
      </c>
      <c r="B41" s="56">
        <f t="shared" si="1"/>
        <v>39402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11"/>
      <c r="T41" s="52">
        <f t="shared" si="2"/>
        <v>0</v>
      </c>
      <c r="U41" s="14">
        <f t="shared" si="3"/>
        <v>0</v>
      </c>
      <c r="V41" s="14">
        <f t="shared" si="4"/>
        <v>0</v>
      </c>
      <c r="W41" s="14">
        <f t="shared" si="5"/>
        <v>0</v>
      </c>
      <c r="X41" s="14">
        <f t="shared" si="6"/>
        <v>0</v>
      </c>
      <c r="Y41" s="14">
        <f t="shared" si="7"/>
        <v>0</v>
      </c>
      <c r="Z41" s="14">
        <f t="shared" si="8"/>
        <v>0</v>
      </c>
      <c r="AA41" s="14">
        <f t="shared" si="9"/>
        <v>0</v>
      </c>
      <c r="AB41" s="11"/>
    </row>
    <row r="42" spans="1:28" ht="29.25" customHeight="1">
      <c r="A42" s="15">
        <f t="shared" si="10"/>
        <v>39403</v>
      </c>
      <c r="B42" s="56">
        <f t="shared" si="1"/>
        <v>39403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1"/>
      <c r="T42" s="52">
        <f t="shared" si="2"/>
        <v>0</v>
      </c>
      <c r="U42" s="14">
        <f t="shared" si="3"/>
        <v>0</v>
      </c>
      <c r="V42" s="14">
        <f t="shared" si="4"/>
        <v>0</v>
      </c>
      <c r="W42" s="14">
        <f t="shared" si="5"/>
        <v>0</v>
      </c>
      <c r="X42" s="14">
        <f t="shared" si="6"/>
        <v>0</v>
      </c>
      <c r="Y42" s="14">
        <f t="shared" si="7"/>
        <v>0</v>
      </c>
      <c r="Z42" s="14">
        <f t="shared" si="8"/>
        <v>0</v>
      </c>
      <c r="AA42" s="14">
        <f t="shared" si="9"/>
        <v>0</v>
      </c>
      <c r="AB42" s="11"/>
    </row>
    <row r="43" spans="1:28" ht="29.25" customHeight="1">
      <c r="A43" s="15">
        <f t="shared" si="10"/>
        <v>39404</v>
      </c>
      <c r="B43" s="56">
        <f t="shared" si="1"/>
        <v>39404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11"/>
      <c r="T43" s="52">
        <f t="shared" si="2"/>
        <v>0</v>
      </c>
      <c r="U43" s="14">
        <f t="shared" si="3"/>
        <v>0</v>
      </c>
      <c r="V43" s="14">
        <f t="shared" si="4"/>
        <v>0</v>
      </c>
      <c r="W43" s="14">
        <f t="shared" si="5"/>
        <v>0</v>
      </c>
      <c r="X43" s="14">
        <f t="shared" si="6"/>
        <v>0</v>
      </c>
      <c r="Y43" s="14">
        <f t="shared" si="7"/>
        <v>0</v>
      </c>
      <c r="Z43" s="14">
        <f t="shared" si="8"/>
        <v>0</v>
      </c>
      <c r="AA43" s="14">
        <f t="shared" si="9"/>
        <v>0</v>
      </c>
      <c r="AB43" s="11"/>
    </row>
    <row r="44" spans="1:28" ht="29.25" customHeight="1">
      <c r="A44" s="15">
        <f t="shared" si="10"/>
        <v>39405</v>
      </c>
      <c r="B44" s="56">
        <f t="shared" si="1"/>
        <v>39405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11"/>
      <c r="T44" s="52">
        <f t="shared" si="2"/>
        <v>0</v>
      </c>
      <c r="U44" s="14">
        <f t="shared" si="3"/>
        <v>0</v>
      </c>
      <c r="V44" s="14">
        <f t="shared" si="4"/>
        <v>0</v>
      </c>
      <c r="W44" s="14">
        <f t="shared" si="5"/>
        <v>0</v>
      </c>
      <c r="X44" s="14">
        <f t="shared" si="6"/>
        <v>0</v>
      </c>
      <c r="Y44" s="14">
        <f t="shared" si="7"/>
        <v>0</v>
      </c>
      <c r="Z44" s="14">
        <f t="shared" si="8"/>
        <v>0</v>
      </c>
      <c r="AA44" s="14">
        <f t="shared" si="9"/>
        <v>0</v>
      </c>
      <c r="AB44" s="11"/>
    </row>
    <row r="45" spans="1:28" ht="29.25" customHeight="1">
      <c r="A45" s="15">
        <f t="shared" si="10"/>
        <v>39406</v>
      </c>
      <c r="B45" s="56">
        <f t="shared" si="1"/>
        <v>39406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11"/>
      <c r="T45" s="52">
        <f t="shared" si="2"/>
        <v>0</v>
      </c>
      <c r="U45" s="14">
        <f t="shared" si="3"/>
        <v>0</v>
      </c>
      <c r="V45" s="14">
        <f t="shared" si="4"/>
        <v>0</v>
      </c>
      <c r="W45" s="14">
        <f t="shared" si="5"/>
        <v>0</v>
      </c>
      <c r="X45" s="14">
        <f t="shared" si="6"/>
        <v>0</v>
      </c>
      <c r="Y45" s="14">
        <f t="shared" si="7"/>
        <v>0</v>
      </c>
      <c r="Z45" s="14">
        <f t="shared" si="8"/>
        <v>0</v>
      </c>
      <c r="AA45" s="14">
        <f t="shared" si="9"/>
        <v>0</v>
      </c>
      <c r="AB45" s="11"/>
    </row>
    <row r="46" spans="1:28" ht="29.25" customHeight="1">
      <c r="A46" s="15">
        <f t="shared" si="10"/>
        <v>39407</v>
      </c>
      <c r="B46" s="56">
        <f t="shared" si="1"/>
        <v>39407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11"/>
      <c r="T46" s="52">
        <f t="shared" si="2"/>
        <v>0</v>
      </c>
      <c r="U46" s="14">
        <f t="shared" si="3"/>
        <v>0</v>
      </c>
      <c r="V46" s="14">
        <f t="shared" si="4"/>
        <v>0</v>
      </c>
      <c r="W46" s="14">
        <f t="shared" si="5"/>
        <v>0</v>
      </c>
      <c r="X46" s="14">
        <f t="shared" si="6"/>
        <v>0</v>
      </c>
      <c r="Y46" s="14">
        <f t="shared" si="7"/>
        <v>0</v>
      </c>
      <c r="Z46" s="14">
        <f t="shared" si="8"/>
        <v>0</v>
      </c>
      <c r="AA46" s="14">
        <f t="shared" si="9"/>
        <v>0</v>
      </c>
      <c r="AB46" s="11"/>
    </row>
    <row r="47" spans="1:28" ht="29.25" customHeight="1">
      <c r="A47" s="15">
        <f t="shared" si="10"/>
        <v>39408</v>
      </c>
      <c r="B47" s="56">
        <f t="shared" si="1"/>
        <v>39408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11"/>
      <c r="T47" s="52">
        <f t="shared" si="2"/>
        <v>0</v>
      </c>
      <c r="U47" s="14">
        <f t="shared" si="3"/>
        <v>0</v>
      </c>
      <c r="V47" s="14">
        <f t="shared" si="4"/>
        <v>0</v>
      </c>
      <c r="W47" s="14">
        <f t="shared" si="5"/>
        <v>0</v>
      </c>
      <c r="X47" s="14">
        <f t="shared" si="6"/>
        <v>0</v>
      </c>
      <c r="Y47" s="14">
        <f t="shared" si="7"/>
        <v>0</v>
      </c>
      <c r="Z47" s="14">
        <f t="shared" si="8"/>
        <v>0</v>
      </c>
      <c r="AA47" s="14">
        <f t="shared" si="9"/>
        <v>0</v>
      </c>
      <c r="AB47" s="11"/>
    </row>
    <row r="48" spans="1:28" ht="29.25" customHeight="1">
      <c r="A48" s="15">
        <f t="shared" si="10"/>
        <v>39409</v>
      </c>
      <c r="B48" s="56">
        <f t="shared" si="1"/>
        <v>39409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11"/>
      <c r="T48" s="52">
        <f t="shared" si="2"/>
        <v>0</v>
      </c>
      <c r="U48" s="14">
        <f t="shared" si="3"/>
        <v>0</v>
      </c>
      <c r="V48" s="14">
        <f t="shared" si="4"/>
        <v>0</v>
      </c>
      <c r="W48" s="14">
        <f t="shared" si="5"/>
        <v>0</v>
      </c>
      <c r="X48" s="14">
        <f t="shared" si="6"/>
        <v>0</v>
      </c>
      <c r="Y48" s="14">
        <f t="shared" si="7"/>
        <v>0</v>
      </c>
      <c r="Z48" s="14">
        <f t="shared" si="8"/>
        <v>0</v>
      </c>
      <c r="AA48" s="14">
        <f t="shared" si="9"/>
        <v>0</v>
      </c>
      <c r="AB48" s="11"/>
    </row>
    <row r="49" spans="1:28" ht="29.25" customHeight="1">
      <c r="A49" s="15">
        <f t="shared" si="10"/>
        <v>39410</v>
      </c>
      <c r="B49" s="56">
        <f t="shared" si="1"/>
        <v>39410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11"/>
      <c r="T49" s="52">
        <f t="shared" si="2"/>
        <v>0</v>
      </c>
      <c r="U49" s="14">
        <f t="shared" si="3"/>
        <v>0</v>
      </c>
      <c r="V49" s="14">
        <f t="shared" si="4"/>
        <v>0</v>
      </c>
      <c r="W49" s="14">
        <f t="shared" si="5"/>
        <v>0</v>
      </c>
      <c r="X49" s="14">
        <f t="shared" si="6"/>
        <v>0</v>
      </c>
      <c r="Y49" s="14">
        <f t="shared" si="7"/>
        <v>0</v>
      </c>
      <c r="Z49" s="14">
        <f t="shared" si="8"/>
        <v>0</v>
      </c>
      <c r="AA49" s="14">
        <f t="shared" si="9"/>
        <v>0</v>
      </c>
      <c r="AB49" s="11"/>
    </row>
    <row r="50" spans="1:28" ht="29.25" customHeight="1">
      <c r="A50" s="15">
        <f t="shared" si="10"/>
        <v>39411</v>
      </c>
      <c r="B50" s="56">
        <f t="shared" si="1"/>
        <v>39411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11"/>
      <c r="T50" s="52">
        <f t="shared" si="2"/>
        <v>0</v>
      </c>
      <c r="U50" s="14">
        <f t="shared" si="3"/>
        <v>0</v>
      </c>
      <c r="V50" s="14">
        <f t="shared" si="4"/>
        <v>0</v>
      </c>
      <c r="W50" s="14">
        <f t="shared" si="5"/>
        <v>0</v>
      </c>
      <c r="X50" s="14">
        <f t="shared" si="6"/>
        <v>0</v>
      </c>
      <c r="Y50" s="14">
        <f t="shared" si="7"/>
        <v>0</v>
      </c>
      <c r="Z50" s="14">
        <f t="shared" si="8"/>
        <v>0</v>
      </c>
      <c r="AA50" s="14">
        <f t="shared" si="9"/>
        <v>0</v>
      </c>
      <c r="AB50" s="11"/>
    </row>
    <row r="51" spans="1:28" ht="29.25" customHeight="1">
      <c r="A51" s="15">
        <f t="shared" si="10"/>
        <v>39412</v>
      </c>
      <c r="B51" s="56">
        <f t="shared" si="1"/>
        <v>39412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11"/>
      <c r="T51" s="52">
        <f t="shared" si="2"/>
        <v>0</v>
      </c>
      <c r="U51" s="14">
        <f t="shared" si="3"/>
        <v>0</v>
      </c>
      <c r="V51" s="14">
        <f t="shared" si="4"/>
        <v>0</v>
      </c>
      <c r="W51" s="14">
        <f t="shared" si="5"/>
        <v>0</v>
      </c>
      <c r="X51" s="14">
        <f t="shared" si="6"/>
        <v>0</v>
      </c>
      <c r="Y51" s="14">
        <f t="shared" si="7"/>
        <v>0</v>
      </c>
      <c r="Z51" s="14">
        <f t="shared" si="8"/>
        <v>0</v>
      </c>
      <c r="AA51" s="14">
        <f t="shared" si="9"/>
        <v>0</v>
      </c>
      <c r="AB51" s="11"/>
    </row>
    <row r="52" spans="1:28" ht="29.25" customHeight="1">
      <c r="A52" s="15">
        <f t="shared" si="10"/>
        <v>39413</v>
      </c>
      <c r="B52" s="56">
        <f t="shared" si="1"/>
        <v>39413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11"/>
      <c r="T52" s="52">
        <f t="shared" si="2"/>
        <v>0</v>
      </c>
      <c r="U52" s="14">
        <f t="shared" si="3"/>
        <v>0</v>
      </c>
      <c r="V52" s="14">
        <f t="shared" si="4"/>
        <v>0</v>
      </c>
      <c r="W52" s="14">
        <f t="shared" si="5"/>
        <v>0</v>
      </c>
      <c r="X52" s="14">
        <f t="shared" si="6"/>
        <v>0</v>
      </c>
      <c r="Y52" s="14">
        <f t="shared" si="7"/>
        <v>0</v>
      </c>
      <c r="Z52" s="14">
        <f t="shared" si="8"/>
        <v>0</v>
      </c>
      <c r="AA52" s="14">
        <f t="shared" si="9"/>
        <v>0</v>
      </c>
      <c r="AB52" s="11"/>
    </row>
    <row r="53" spans="1:28" ht="29.25" customHeight="1">
      <c r="A53" s="15">
        <f t="shared" si="10"/>
        <v>39414</v>
      </c>
      <c r="B53" s="56">
        <f t="shared" si="1"/>
        <v>39414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11"/>
      <c r="T53" s="52">
        <f t="shared" si="2"/>
        <v>0</v>
      </c>
      <c r="U53" s="14">
        <f t="shared" si="3"/>
        <v>0</v>
      </c>
      <c r="V53" s="14">
        <f t="shared" si="4"/>
        <v>0</v>
      </c>
      <c r="W53" s="14">
        <f t="shared" si="5"/>
        <v>0</v>
      </c>
      <c r="X53" s="14">
        <f t="shared" si="6"/>
        <v>0</v>
      </c>
      <c r="Y53" s="14">
        <f t="shared" si="7"/>
        <v>0</v>
      </c>
      <c r="Z53" s="14">
        <f t="shared" si="8"/>
        <v>0</v>
      </c>
      <c r="AA53" s="14">
        <f t="shared" si="9"/>
        <v>0</v>
      </c>
      <c r="AB53" s="11"/>
    </row>
    <row r="54" spans="1:28" ht="29.25" customHeight="1">
      <c r="A54" s="15">
        <f t="shared" si="10"/>
        <v>39415</v>
      </c>
      <c r="B54" s="56">
        <f t="shared" si="1"/>
        <v>39415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1"/>
      <c r="T54" s="52">
        <f t="shared" si="2"/>
        <v>0</v>
      </c>
      <c r="U54" s="14">
        <f t="shared" si="3"/>
        <v>0</v>
      </c>
      <c r="V54" s="14">
        <f t="shared" si="4"/>
        <v>0</v>
      </c>
      <c r="W54" s="14">
        <f t="shared" si="5"/>
        <v>0</v>
      </c>
      <c r="X54" s="14">
        <f t="shared" si="6"/>
        <v>0</v>
      </c>
      <c r="Y54" s="14">
        <f t="shared" si="7"/>
        <v>0</v>
      </c>
      <c r="Z54" s="14">
        <f t="shared" si="8"/>
        <v>0</v>
      </c>
      <c r="AA54" s="14">
        <f t="shared" si="9"/>
        <v>0</v>
      </c>
      <c r="AB54" s="11"/>
    </row>
    <row r="55" spans="1:28" ht="29.25" customHeight="1">
      <c r="A55" s="15">
        <f t="shared" si="10"/>
        <v>39416</v>
      </c>
      <c r="B55" s="56">
        <f t="shared" si="1"/>
        <v>39416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11"/>
      <c r="T55" s="52">
        <f t="shared" si="2"/>
        <v>0</v>
      </c>
      <c r="U55" s="14">
        <f t="shared" si="3"/>
        <v>0</v>
      </c>
      <c r="V55" s="14">
        <f t="shared" si="4"/>
        <v>0</v>
      </c>
      <c r="W55" s="14">
        <f t="shared" si="5"/>
        <v>0</v>
      </c>
      <c r="X55" s="14">
        <f t="shared" si="6"/>
        <v>0</v>
      </c>
      <c r="Y55" s="14">
        <f t="shared" si="7"/>
        <v>0</v>
      </c>
      <c r="Z55" s="14">
        <f t="shared" si="8"/>
        <v>0</v>
      </c>
      <c r="AA55" s="14">
        <f t="shared" si="9"/>
        <v>0</v>
      </c>
      <c r="AB55" s="11"/>
    </row>
    <row r="56" spans="1:28" ht="29.25" customHeight="1">
      <c r="A56" s="15"/>
      <c r="B56" s="56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11"/>
      <c r="T56" s="52">
        <f>IF(SUM(C56:D56)=0,0,IF(Z56=0,IF(D56&gt;C56,D56-C56,AC$20-C56+D56-E56),0))</f>
        <v>0</v>
      </c>
      <c r="U56" s="14">
        <f>+IF(SUM(C56:D56)=0,0,IF(T56=0,AC$20-C56+D56-Z56,0))</f>
        <v>0</v>
      </c>
      <c r="V56" s="14">
        <f>+IF(SUM(F56:G56)=0,0,IF(Z56=0,IF(G56&gt;F56,G56-F56,AC$20-F56+G56-H56),0))</f>
        <v>0</v>
      </c>
      <c r="W56" s="14">
        <f t="shared" si="5"/>
        <v>0</v>
      </c>
      <c r="X56" s="14">
        <f>+J56-I56+O56-N56+Q56-P56-R56</f>
        <v>0</v>
      </c>
      <c r="Y56" s="14">
        <f>IF(SUM(K56:L56)=0,0,IF(L56&gt;K56,L56-K56-M56,AC$20-K56+L56-M56))</f>
        <v>0</v>
      </c>
      <c r="Z56" s="14">
        <f>IF(SUM(I56:L56,N56:O56)=0,0,+J56-I56+IF(L56&gt;K56,L56-K56,AC$20-K56+L56)+O56-N56)</f>
        <v>0</v>
      </c>
      <c r="AA56" s="14">
        <f t="shared" si="9"/>
        <v>0</v>
      </c>
      <c r="AB56" s="11"/>
    </row>
    <row r="57" spans="3:6" ht="24" customHeight="1">
      <c r="C57" s="5"/>
      <c r="F57" s="5"/>
    </row>
    <row r="58" spans="1:30" ht="22.5" customHeight="1">
      <c r="A58" s="2" t="s">
        <v>30</v>
      </c>
      <c r="B58" s="100" t="s">
        <v>90</v>
      </c>
      <c r="C58" s="5"/>
      <c r="D58" s="3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6" ht="22.5" customHeight="1">
      <c r="A59" s="2" t="s">
        <v>38</v>
      </c>
      <c r="B59" s="1" t="s">
        <v>60</v>
      </c>
      <c r="C59" s="5"/>
      <c r="F59" s="5"/>
    </row>
    <row r="60" spans="1:2" ht="22.5" customHeight="1">
      <c r="A60" s="2" t="s">
        <v>44</v>
      </c>
      <c r="B60" s="1" t="s">
        <v>59</v>
      </c>
    </row>
    <row r="61" spans="1:2" ht="22.5" customHeight="1">
      <c r="A61" s="2" t="s">
        <v>45</v>
      </c>
      <c r="B61" s="1" t="s">
        <v>54</v>
      </c>
    </row>
    <row r="62" spans="1:2" ht="19.5" customHeight="1">
      <c r="A62" s="2" t="s">
        <v>51</v>
      </c>
      <c r="B62" s="4" t="s">
        <v>61</v>
      </c>
    </row>
    <row r="63" spans="1:2" ht="19.5" customHeight="1">
      <c r="A63" s="2" t="s">
        <v>53</v>
      </c>
      <c r="B63" s="1" t="s">
        <v>91</v>
      </c>
    </row>
    <row r="64" ht="19.5" customHeight="1">
      <c r="A64" s="2"/>
    </row>
    <row r="65" ht="19.5" customHeight="1"/>
    <row r="66" spans="2:30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ht="19.5" customHeight="1"/>
    <row r="68" ht="19.5" customHeight="1"/>
    <row r="69" ht="19.5" customHeight="1"/>
    <row r="70" ht="19.5" customHeight="1"/>
    <row r="71" ht="19.5" customHeight="1"/>
    <row r="72" spans="2:30" ht="19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ht="19.5" customHeight="1"/>
    <row r="74" ht="19.5" customHeight="1"/>
    <row r="75" ht="19.5" customHeight="1"/>
    <row r="76" ht="19.5" customHeight="1"/>
    <row r="77" spans="2:30" ht="19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ht="19.5" customHeight="1"/>
    <row r="79" ht="19.5" customHeight="1"/>
  </sheetData>
  <sheetProtection/>
  <mergeCells count="3">
    <mergeCell ref="B16:C16"/>
    <mergeCell ref="B17:C17"/>
    <mergeCell ref="F11:J11"/>
  </mergeCells>
  <printOptions/>
  <pageMargins left="0.78" right="0.29" top="0.37" bottom="0.17" header="0.16" footer="0.16"/>
  <pageSetup fitToHeight="1" fitToWidth="1" horizontalDpi="1200" verticalDpi="12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7"/>
  <sheetViews>
    <sheetView showZeros="0" view="pageBreakPreview" zoomScale="70" zoomScaleSheetLayoutView="70" zoomScalePageLayoutView="0" workbookViewId="0" topLeftCell="A55">
      <selection activeCell="B7" sqref="B7:O7"/>
    </sheetView>
  </sheetViews>
  <sheetFormatPr defaultColWidth="9.00390625" defaultRowHeight="13.5"/>
  <cols>
    <col min="1" max="1" width="10.375" style="3" customWidth="1"/>
    <col min="2" max="2" width="6.25390625" style="1" customWidth="1"/>
    <col min="3" max="4" width="7.00390625" style="1" customWidth="1"/>
    <col min="5" max="5" width="6.25390625" style="1" customWidth="1"/>
    <col min="6" max="7" width="7.00390625" style="1" customWidth="1"/>
    <col min="8" max="8" width="6.125" style="1" customWidth="1"/>
    <col min="9" max="11" width="7.00390625" style="1" customWidth="1"/>
    <col min="12" max="12" width="7.25390625" style="1" customWidth="1"/>
    <col min="13" max="13" width="6.00390625" style="1" customWidth="1"/>
    <col min="14" max="17" width="7.00390625" style="1" customWidth="1"/>
    <col min="18" max="18" width="6.125" style="1" customWidth="1"/>
    <col min="19" max="19" width="0.6171875" style="1" customWidth="1"/>
    <col min="20" max="20" width="7.125" style="1" customWidth="1"/>
    <col min="21" max="23" width="7.00390625" style="1" customWidth="1"/>
    <col min="24" max="24" width="7.125" style="1" customWidth="1"/>
    <col min="25" max="27" width="7.00390625" style="1" customWidth="1"/>
    <col min="28" max="28" width="10.25390625" style="1" customWidth="1"/>
    <col min="29" max="30" width="7.00390625" style="1" customWidth="1"/>
    <col min="31" max="56" width="8.75390625" style="1" customWidth="1"/>
    <col min="57" max="59" width="8.875" style="1" customWidth="1"/>
    <col min="60" max="16384" width="9.00390625" style="1" customWidth="1"/>
  </cols>
  <sheetData>
    <row r="1" spans="1:4" s="36" customFormat="1" ht="20.25">
      <c r="A1" s="35" t="s">
        <v>18</v>
      </c>
      <c r="D1" s="36" t="s">
        <v>87</v>
      </c>
    </row>
    <row r="2" spans="4:30" s="36" customFormat="1" ht="50.25" customHeight="1">
      <c r="D2" s="37"/>
      <c r="G2" s="37"/>
      <c r="H2" s="38"/>
      <c r="I2" s="39" t="s">
        <v>20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52" s="41" customFormat="1" ht="32.25" customHeight="1">
      <c r="A3" s="49" t="s">
        <v>19</v>
      </c>
      <c r="AZ3" s="40"/>
    </row>
    <row r="4" spans="1:52" s="41" customFormat="1" ht="32.25" customHeight="1">
      <c r="A4" s="42"/>
      <c r="AZ4" s="40"/>
    </row>
    <row r="5" spans="1:52" s="41" customFormat="1" ht="32.25" customHeight="1">
      <c r="A5" s="42"/>
      <c r="U5" s="71"/>
      <c r="V5" s="71"/>
      <c r="W5" s="71"/>
      <c r="X5" s="71"/>
      <c r="Y5" s="71"/>
      <c r="Z5" s="72" t="s">
        <v>39</v>
      </c>
      <c r="AA5" s="72" t="s">
        <v>39</v>
      </c>
      <c r="AZ5" s="40"/>
    </row>
    <row r="6" spans="1:52" s="41" customFormat="1" ht="32.25" customHeight="1">
      <c r="A6" s="42"/>
      <c r="B6" s="41" t="s">
        <v>41</v>
      </c>
      <c r="T6" s="7" t="s">
        <v>21</v>
      </c>
      <c r="U6" s="70"/>
      <c r="V6" s="70"/>
      <c r="W6" s="70"/>
      <c r="X6" s="70"/>
      <c r="Y6" s="71"/>
      <c r="Z6" s="71"/>
      <c r="AA6" s="71"/>
      <c r="AZ6" s="40"/>
    </row>
    <row r="7" spans="1:52" s="41" customFormat="1" ht="32.25" customHeight="1">
      <c r="A7" s="42"/>
      <c r="T7" s="7"/>
      <c r="U7" s="73"/>
      <c r="V7" s="70"/>
      <c r="W7" s="70"/>
      <c r="X7" s="70"/>
      <c r="Y7" s="71"/>
      <c r="Z7" s="71"/>
      <c r="AA7" s="71"/>
      <c r="AZ7" s="40"/>
    </row>
    <row r="8" spans="1:52" s="41" customFormat="1" ht="32.25" customHeight="1">
      <c r="A8" s="40">
        <v>1</v>
      </c>
      <c r="B8" s="41" t="s">
        <v>24</v>
      </c>
      <c r="F8" s="70" t="s">
        <v>25</v>
      </c>
      <c r="G8" s="70"/>
      <c r="H8" s="70"/>
      <c r="I8" s="70"/>
      <c r="J8" s="70"/>
      <c r="K8" s="70" t="s">
        <v>26</v>
      </c>
      <c r="L8" s="71"/>
      <c r="M8" s="71"/>
      <c r="N8" s="71"/>
      <c r="O8" s="70" t="s">
        <v>66</v>
      </c>
      <c r="P8" s="70" t="s">
        <v>27</v>
      </c>
      <c r="Q8" s="71"/>
      <c r="T8" s="7" t="s">
        <v>22</v>
      </c>
      <c r="U8" s="70"/>
      <c r="V8" s="70"/>
      <c r="W8" s="70"/>
      <c r="X8" s="71"/>
      <c r="Y8" s="71"/>
      <c r="Z8" s="71"/>
      <c r="AA8" s="71" t="s">
        <v>23</v>
      </c>
      <c r="AZ8" s="40"/>
    </row>
    <row r="9" spans="1:52" s="41" customFormat="1" ht="32.25" customHeight="1">
      <c r="A9" s="4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AZ9" s="40"/>
    </row>
    <row r="10" spans="1:52" s="41" customFormat="1" ht="32.25" customHeight="1">
      <c r="A10" s="42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AZ10" s="40"/>
    </row>
    <row r="11" spans="1:52" s="41" customFormat="1" ht="32.25" customHeight="1">
      <c r="A11" s="40">
        <v>2</v>
      </c>
      <c r="B11" s="41" t="s">
        <v>28</v>
      </c>
      <c r="F11" s="106">
        <f>+A26</f>
        <v>39417</v>
      </c>
      <c r="G11" s="106"/>
      <c r="H11" s="106"/>
      <c r="I11" s="106"/>
      <c r="J11" s="106"/>
      <c r="AZ11" s="40"/>
    </row>
    <row r="12" spans="1:52" s="41" customFormat="1" ht="32.25" customHeight="1">
      <c r="A12" s="40">
        <v>3</v>
      </c>
      <c r="B12" s="41" t="s">
        <v>29</v>
      </c>
      <c r="AZ12" s="40"/>
    </row>
    <row r="13" spans="1:32" s="41" customFormat="1" ht="24" customHeight="1">
      <c r="A13" s="42"/>
      <c r="B13" s="45" t="s">
        <v>4</v>
      </c>
      <c r="C13" s="46"/>
      <c r="D13" s="59" t="s">
        <v>67</v>
      </c>
      <c r="E13" s="59"/>
      <c r="F13" s="59"/>
      <c r="G13" s="59"/>
      <c r="H13" s="59"/>
      <c r="I13" s="59"/>
      <c r="J13" s="59"/>
      <c r="K13" s="60"/>
      <c r="AF13" s="40"/>
    </row>
    <row r="14" spans="1:32" s="41" customFormat="1" ht="24" customHeight="1">
      <c r="A14" s="42"/>
      <c r="B14" s="45" t="s">
        <v>5</v>
      </c>
      <c r="C14" s="46"/>
      <c r="D14" s="61" t="s">
        <v>55</v>
      </c>
      <c r="E14" s="61"/>
      <c r="F14" s="61"/>
      <c r="G14" s="61"/>
      <c r="H14" s="61"/>
      <c r="I14" s="61"/>
      <c r="J14" s="61"/>
      <c r="K14" s="62"/>
      <c r="AF14" s="40"/>
    </row>
    <row r="15" spans="1:11" s="42" customFormat="1" ht="24" customHeight="1">
      <c r="A15" s="43"/>
      <c r="B15" s="47" t="s">
        <v>6</v>
      </c>
      <c r="C15" s="48"/>
      <c r="D15" s="61" t="s">
        <v>2</v>
      </c>
      <c r="E15" s="63"/>
      <c r="F15" s="63"/>
      <c r="G15" s="61"/>
      <c r="H15" s="63"/>
      <c r="I15" s="61"/>
      <c r="J15" s="63"/>
      <c r="K15" s="64"/>
    </row>
    <row r="16" spans="2:32" s="42" customFormat="1" ht="39.75" customHeight="1">
      <c r="B16" s="103" t="s">
        <v>7</v>
      </c>
      <c r="C16" s="104"/>
      <c r="D16" s="65" t="s">
        <v>3</v>
      </c>
      <c r="E16" s="66"/>
      <c r="F16" s="66"/>
      <c r="G16" s="65"/>
      <c r="H16" s="66"/>
      <c r="I16" s="65"/>
      <c r="J16" s="66"/>
      <c r="K16" s="67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s="42" customFormat="1" ht="39.75" customHeight="1">
      <c r="B17" s="103" t="s">
        <v>42</v>
      </c>
      <c r="C17" s="104"/>
      <c r="D17" s="65" t="s">
        <v>43</v>
      </c>
      <c r="E17" s="66"/>
      <c r="F17" s="66"/>
      <c r="G17" s="65"/>
      <c r="H17" s="66"/>
      <c r="I17" s="65"/>
      <c r="J17" s="66"/>
      <c r="K17" s="67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2:32" s="3" customFormat="1" ht="13.5">
      <c r="B18" s="8"/>
      <c r="C18" s="4"/>
      <c r="D18" s="6"/>
      <c r="E18" s="6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53">
        <v>19</v>
      </c>
      <c r="AD18" s="6"/>
      <c r="AE18" s="6"/>
      <c r="AF18" s="6"/>
    </row>
    <row r="19" spans="1:32" ht="19.5" customHeight="1">
      <c r="A19" s="29"/>
      <c r="B19" s="11"/>
      <c r="C19" s="57" t="s">
        <v>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6"/>
      <c r="S19" s="17"/>
      <c r="T19" s="57" t="s">
        <v>16</v>
      </c>
      <c r="U19" s="17"/>
      <c r="V19" s="17"/>
      <c r="W19" s="17"/>
      <c r="X19" s="20"/>
      <c r="Y19" s="17"/>
      <c r="Z19" s="50"/>
      <c r="AA19" s="50"/>
      <c r="AB19" s="25"/>
      <c r="AC19" s="1">
        <v>20</v>
      </c>
      <c r="AF19" s="5"/>
    </row>
    <row r="20" spans="1:29" ht="19.5" customHeight="1">
      <c r="A20" s="31"/>
      <c r="B20" s="11" t="s">
        <v>10</v>
      </c>
      <c r="C20" s="58" t="s">
        <v>9</v>
      </c>
      <c r="D20" s="20"/>
      <c r="E20" s="20"/>
      <c r="F20" s="20"/>
      <c r="G20" s="20"/>
      <c r="H20" s="18"/>
      <c r="I20" s="19" t="s">
        <v>15</v>
      </c>
      <c r="J20" s="20"/>
      <c r="K20" s="20"/>
      <c r="L20" s="20"/>
      <c r="M20" s="20"/>
      <c r="N20" s="20"/>
      <c r="O20" s="20"/>
      <c r="P20" s="20"/>
      <c r="Q20" s="20"/>
      <c r="R20" s="18"/>
      <c r="S20" s="20"/>
      <c r="T20" s="58" t="str">
        <f>+C20</f>
        <v>待機</v>
      </c>
      <c r="U20" s="20"/>
      <c r="V20" s="20"/>
      <c r="W20" s="20"/>
      <c r="X20" s="11" t="str">
        <f>+I20</f>
        <v>機械稼働</v>
      </c>
      <c r="Y20" s="19"/>
      <c r="Z20" s="20"/>
      <c r="AA20" s="18"/>
      <c r="AB20" s="31" t="s">
        <v>17</v>
      </c>
      <c r="AC20" s="1">
        <v>24</v>
      </c>
    </row>
    <row r="21" spans="1:28" ht="24" customHeight="1">
      <c r="A21" s="31"/>
      <c r="B21" s="13" t="s">
        <v>31</v>
      </c>
      <c r="C21" s="19" t="s">
        <v>47</v>
      </c>
      <c r="D21" s="20"/>
      <c r="E21" s="18"/>
      <c r="F21" s="19" t="s">
        <v>32</v>
      </c>
      <c r="G21" s="20"/>
      <c r="H21" s="18"/>
      <c r="I21" s="32">
        <f>+X21</f>
        <v>1</v>
      </c>
      <c r="J21" s="18"/>
      <c r="K21" s="33">
        <f>+Y21</f>
        <v>1.5</v>
      </c>
      <c r="L21" s="20"/>
      <c r="M21" s="18"/>
      <c r="N21" s="33">
        <f>+X21</f>
        <v>1</v>
      </c>
      <c r="O21" s="20"/>
      <c r="P21" s="20"/>
      <c r="Q21" s="20"/>
      <c r="R21" s="18"/>
      <c r="S21" s="20"/>
      <c r="T21" s="19" t="str">
        <f>+C21</f>
        <v>情報連絡員</v>
      </c>
      <c r="U21" s="20"/>
      <c r="V21" s="19" t="str">
        <f>+F21</f>
        <v>運転手等</v>
      </c>
      <c r="W21" s="20"/>
      <c r="X21" s="12">
        <v>1</v>
      </c>
      <c r="Y21" s="12">
        <v>1.5</v>
      </c>
      <c r="Z21" s="28" t="s">
        <v>50</v>
      </c>
      <c r="AA21" s="78"/>
      <c r="AB21" s="27"/>
    </row>
    <row r="22" spans="1:28" s="9" customFormat="1" ht="25.5" customHeight="1">
      <c r="A22" s="30"/>
      <c r="B22" s="13" t="s">
        <v>11</v>
      </c>
      <c r="C22" s="22">
        <v>0.7916666666666666</v>
      </c>
      <c r="D22" s="24">
        <v>0.2916666666666667</v>
      </c>
      <c r="E22" s="23"/>
      <c r="F22" s="22">
        <v>0.7916666666666666</v>
      </c>
      <c r="G22" s="24">
        <v>0.2916666666666667</v>
      </c>
      <c r="H22" s="23"/>
      <c r="I22" s="22">
        <v>0.7916666666666666</v>
      </c>
      <c r="J22" s="21">
        <v>0.8333333333333334</v>
      </c>
      <c r="K22" s="22">
        <f>+J22</f>
        <v>0.8333333333333334</v>
      </c>
      <c r="L22" s="24">
        <v>0.25</v>
      </c>
      <c r="M22" s="23"/>
      <c r="N22" s="22">
        <f>+L22</f>
        <v>0.25</v>
      </c>
      <c r="O22" s="21">
        <v>0.2916666666666667</v>
      </c>
      <c r="P22" s="22">
        <f>+O22</f>
        <v>0.2916666666666667</v>
      </c>
      <c r="Q22" s="24">
        <v>0.7916666666666666</v>
      </c>
      <c r="R22" s="23"/>
      <c r="S22" s="23"/>
      <c r="T22" s="28"/>
      <c r="U22" s="51"/>
      <c r="V22" s="12"/>
      <c r="W22" s="28"/>
      <c r="X22" s="13" t="s">
        <v>33</v>
      </c>
      <c r="Y22" s="13" t="s">
        <v>34</v>
      </c>
      <c r="Z22" s="54" t="s">
        <v>46</v>
      </c>
      <c r="AA22" s="79">
        <f>+W22</f>
        <v>0</v>
      </c>
      <c r="AB22" s="26"/>
    </row>
    <row r="23" spans="1:28" ht="51" customHeight="1">
      <c r="A23" s="10" t="s">
        <v>0</v>
      </c>
      <c r="B23" s="11" t="s">
        <v>1</v>
      </c>
      <c r="C23" s="13" t="s">
        <v>12</v>
      </c>
      <c r="D23" s="13" t="s">
        <v>13</v>
      </c>
      <c r="E23" s="13" t="s">
        <v>14</v>
      </c>
      <c r="F23" s="13" t="s">
        <v>12</v>
      </c>
      <c r="G23" s="13" t="s">
        <v>13</v>
      </c>
      <c r="H23" s="13" t="s">
        <v>14</v>
      </c>
      <c r="I23" s="13" t="s">
        <v>12</v>
      </c>
      <c r="J23" s="13" t="s">
        <v>13</v>
      </c>
      <c r="K23" s="13" t="s">
        <v>12</v>
      </c>
      <c r="L23" s="13" t="s">
        <v>13</v>
      </c>
      <c r="M23" s="13" t="s">
        <v>14</v>
      </c>
      <c r="N23" s="13" t="s">
        <v>12</v>
      </c>
      <c r="O23" s="13" t="s">
        <v>13</v>
      </c>
      <c r="P23" s="13" t="s">
        <v>12</v>
      </c>
      <c r="Q23" s="13" t="s">
        <v>13</v>
      </c>
      <c r="R23" s="13" t="s">
        <v>14</v>
      </c>
      <c r="S23" s="13"/>
      <c r="T23" s="13" t="s">
        <v>48</v>
      </c>
      <c r="U23" s="13" t="s">
        <v>49</v>
      </c>
      <c r="V23" s="13" t="s">
        <v>48</v>
      </c>
      <c r="W23" s="13" t="str">
        <f>+U23</f>
        <v>稼働の場合</v>
      </c>
      <c r="X23" s="54"/>
      <c r="Y23" s="55"/>
      <c r="Z23" s="13" t="s">
        <v>85</v>
      </c>
      <c r="AA23" s="86" t="s">
        <v>81</v>
      </c>
      <c r="AB23" s="11"/>
    </row>
    <row r="24" spans="1:28" ht="52.5" customHeight="1">
      <c r="A24" s="10" t="s">
        <v>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2">
        <f>+SUM(T26:T56)</f>
        <v>15</v>
      </c>
      <c r="U24" s="52">
        <f aca="true" t="shared" si="0" ref="U24:Z24">+SUM(U26:U56)</f>
        <v>14</v>
      </c>
      <c r="V24" s="52">
        <f t="shared" si="0"/>
        <v>13</v>
      </c>
      <c r="W24" s="52">
        <f t="shared" si="0"/>
        <v>20</v>
      </c>
      <c r="X24" s="52">
        <f t="shared" si="0"/>
        <v>27</v>
      </c>
      <c r="Y24" s="52">
        <f t="shared" si="0"/>
        <v>21</v>
      </c>
      <c r="Z24" s="52">
        <f t="shared" si="0"/>
        <v>27</v>
      </c>
      <c r="AA24" s="52">
        <f>+SUM(AA26:AA56)</f>
        <v>0</v>
      </c>
      <c r="AB24" s="11"/>
    </row>
    <row r="25" spans="1:28" ht="3.75" customHeight="1">
      <c r="A25" s="3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2"/>
      <c r="U25" s="52"/>
      <c r="V25" s="52"/>
      <c r="W25" s="52"/>
      <c r="X25" s="52"/>
      <c r="Y25" s="52"/>
      <c r="Z25" s="52"/>
      <c r="AA25" s="52"/>
      <c r="AB25" s="11"/>
    </row>
    <row r="26" spans="1:28" ht="29.25" customHeight="1">
      <c r="A26" s="69">
        <v>39417</v>
      </c>
      <c r="B26" s="56">
        <f aca="true" t="shared" si="1" ref="B26:B56">IF(A26="","",A26)</f>
        <v>39417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14"/>
      <c r="T26" s="52">
        <f>IF(SUM(C26:D26)=0,0,IF(Z26=0,IF(D26&gt;C26,D26-C26,AC$20-C26+D26-E26),0))</f>
        <v>0</v>
      </c>
      <c r="U26" s="14">
        <f>+IF(SUM(C26:D26)=0,0,IF(T26=0,AC$20-C26+D26-Z26,0))</f>
        <v>0</v>
      </c>
      <c r="V26" s="14">
        <f>+IF(SUM(F26:G26)=0,0,IF(Z26=0,IF(G26&gt;F26,G26-F26,AC$20-F26+G26-H26),0))</f>
        <v>0</v>
      </c>
      <c r="W26" s="14">
        <f>+IF(SUM(F26:G26)=0,0,IF(V26=0,IF(G26&gt;F26,G26-F26-H26,AC$20-F26+G26-H26),0))</f>
        <v>0</v>
      </c>
      <c r="X26" s="14">
        <f>+J26-I26+O26-N26+Q26-P26-R26</f>
        <v>0</v>
      </c>
      <c r="Y26" s="14">
        <f>IF(SUM(K26:L26)=0,0,IF(L26&gt;K26,L26-K26-M26,AC$20-K26+L26-M26))</f>
        <v>0</v>
      </c>
      <c r="Z26" s="14">
        <f>IF(SUM(I26:L26,N26:O26)=0,0,+J26-I26+IF(L26&gt;K26,L26-K26,AC$20-K26+L26)+O26-N26)</f>
        <v>0</v>
      </c>
      <c r="AA26" s="14">
        <f>+IF(Z26&lt;AA$22,Z26,0)</f>
        <v>0</v>
      </c>
      <c r="AB26" s="11"/>
    </row>
    <row r="27" spans="1:28" ht="29.25" customHeight="1">
      <c r="A27" s="15">
        <f aca="true" t="shared" si="2" ref="A27:A55">+A26+1</f>
        <v>39418</v>
      </c>
      <c r="B27" s="56">
        <f t="shared" si="1"/>
        <v>39418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11"/>
      <c r="T27" s="52">
        <f aca="true" t="shared" si="3" ref="T27:T55">IF(SUM(C27:D27)=0,0,IF(Z27=0,IF(D27&gt;C27,D27-C27,AC$20-C27+D27-E27),0))</f>
        <v>0</v>
      </c>
      <c r="U27" s="14">
        <f aca="true" t="shared" si="4" ref="U27:U55">+IF(SUM(C27:D27)=0,0,IF(T27=0,AC$20-C27+D27-Z27,0))</f>
        <v>0</v>
      </c>
      <c r="V27" s="14">
        <f aca="true" t="shared" si="5" ref="V27:V55">+IF(SUM(F27:G27)=0,0,IF(Z27=0,IF(G27&gt;F27,G27-F27,AC$20-F27+G27-H27),0))</f>
        <v>0</v>
      </c>
      <c r="W27" s="14">
        <f aca="true" t="shared" si="6" ref="W27:W56">+IF(SUM(F27:G27)=0,0,IF(V27=0,IF(G27&gt;F27,G27-F27-H27,AC$20-F27+G27-H27),0))</f>
        <v>0</v>
      </c>
      <c r="X27" s="14">
        <f aca="true" t="shared" si="7" ref="X27:X55">+J27-I27+O27-N27+Q27-P27-R27</f>
        <v>0</v>
      </c>
      <c r="Y27" s="14">
        <f aca="true" t="shared" si="8" ref="Y27:Y55">IF(SUM(K27:L27)=0,0,IF(L27&gt;K27,L27-K27-M27,AC$20-K27+L27-M27))</f>
        <v>0</v>
      </c>
      <c r="Z27" s="14">
        <f aca="true" t="shared" si="9" ref="Z27:Z55">IF(SUM(I27:L27,N27:O27)=0,0,+J27-I27+IF(L27&gt;K27,L27-K27,AC$20-K27+L27)+O27-N27)</f>
        <v>0</v>
      </c>
      <c r="AA27" s="14">
        <f aca="true" t="shared" si="10" ref="AA27:AA56">+IF(Z27&lt;AA$22,Z27,0)</f>
        <v>0</v>
      </c>
      <c r="AB27" s="11"/>
    </row>
    <row r="28" spans="1:30" ht="29.25" customHeight="1">
      <c r="A28" s="15">
        <f t="shared" si="2"/>
        <v>39419</v>
      </c>
      <c r="B28" s="56">
        <f t="shared" si="1"/>
        <v>39419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10"/>
      <c r="T28" s="52">
        <f t="shared" si="3"/>
        <v>0</v>
      </c>
      <c r="U28" s="14">
        <f t="shared" si="4"/>
        <v>0</v>
      </c>
      <c r="V28" s="14">
        <f t="shared" si="5"/>
        <v>0</v>
      </c>
      <c r="W28" s="14">
        <f t="shared" si="6"/>
        <v>0</v>
      </c>
      <c r="X28" s="14">
        <f t="shared" si="7"/>
        <v>0</v>
      </c>
      <c r="Y28" s="14">
        <f t="shared" si="8"/>
        <v>0</v>
      </c>
      <c r="Z28" s="14">
        <f t="shared" si="9"/>
        <v>0</v>
      </c>
      <c r="AA28" s="14">
        <f t="shared" si="10"/>
        <v>0</v>
      </c>
      <c r="AB28" s="10"/>
      <c r="AC28" s="3"/>
      <c r="AD28" s="3"/>
    </row>
    <row r="29" spans="1:28" ht="29.25" customHeight="1">
      <c r="A29" s="15">
        <f t="shared" si="2"/>
        <v>39420</v>
      </c>
      <c r="B29" s="56">
        <f t="shared" si="1"/>
        <v>39420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/>
      <c r="T29" s="52">
        <f t="shared" si="3"/>
        <v>0</v>
      </c>
      <c r="U29" s="14">
        <f t="shared" si="4"/>
        <v>0</v>
      </c>
      <c r="V29" s="14">
        <f t="shared" si="5"/>
        <v>0</v>
      </c>
      <c r="W29" s="14">
        <f t="shared" si="6"/>
        <v>0</v>
      </c>
      <c r="X29" s="14">
        <f t="shared" si="7"/>
        <v>0</v>
      </c>
      <c r="Y29" s="14">
        <f t="shared" si="8"/>
        <v>0</v>
      </c>
      <c r="Z29" s="14">
        <f t="shared" si="9"/>
        <v>0</v>
      </c>
      <c r="AA29" s="14">
        <f t="shared" si="10"/>
        <v>0</v>
      </c>
      <c r="AB29" s="11"/>
    </row>
    <row r="30" spans="1:28" ht="29.25" customHeight="1">
      <c r="A30" s="15">
        <f t="shared" si="2"/>
        <v>39421</v>
      </c>
      <c r="B30" s="56">
        <f t="shared" si="1"/>
        <v>39421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11"/>
      <c r="T30" s="52">
        <f t="shared" si="3"/>
        <v>0</v>
      </c>
      <c r="U30" s="14">
        <f t="shared" si="4"/>
        <v>0</v>
      </c>
      <c r="V30" s="14">
        <f t="shared" si="5"/>
        <v>0</v>
      </c>
      <c r="W30" s="14">
        <f t="shared" si="6"/>
        <v>0</v>
      </c>
      <c r="X30" s="14">
        <f t="shared" si="7"/>
        <v>0</v>
      </c>
      <c r="Y30" s="14">
        <f t="shared" si="8"/>
        <v>0</v>
      </c>
      <c r="Z30" s="14">
        <f t="shared" si="9"/>
        <v>0</v>
      </c>
      <c r="AA30" s="14">
        <f t="shared" si="10"/>
        <v>0</v>
      </c>
      <c r="AB30" s="11"/>
    </row>
    <row r="31" spans="1:28" ht="29.25" customHeight="1">
      <c r="A31" s="15">
        <f t="shared" si="2"/>
        <v>39422</v>
      </c>
      <c r="B31" s="56">
        <f t="shared" si="1"/>
        <v>39422</v>
      </c>
      <c r="C31" s="68">
        <v>19</v>
      </c>
      <c r="D31" s="68">
        <v>7</v>
      </c>
      <c r="E31" s="68">
        <v>1</v>
      </c>
      <c r="F31" s="68">
        <v>19</v>
      </c>
      <c r="G31" s="68">
        <v>7</v>
      </c>
      <c r="H31" s="68">
        <v>1</v>
      </c>
      <c r="I31" s="68">
        <v>19</v>
      </c>
      <c r="J31" s="68">
        <v>20</v>
      </c>
      <c r="K31" s="68">
        <v>20</v>
      </c>
      <c r="L31" s="68">
        <v>6</v>
      </c>
      <c r="M31" s="68">
        <v>1</v>
      </c>
      <c r="N31" s="68">
        <v>6</v>
      </c>
      <c r="O31" s="68">
        <v>7</v>
      </c>
      <c r="P31" s="68">
        <v>7</v>
      </c>
      <c r="Q31" s="68">
        <v>19</v>
      </c>
      <c r="R31" s="68">
        <v>1</v>
      </c>
      <c r="S31" s="11"/>
      <c r="T31" s="52">
        <f t="shared" si="3"/>
        <v>0</v>
      </c>
      <c r="U31" s="14">
        <f t="shared" si="4"/>
        <v>0</v>
      </c>
      <c r="V31" s="14">
        <f t="shared" si="5"/>
        <v>0</v>
      </c>
      <c r="W31" s="14">
        <f t="shared" si="6"/>
        <v>11</v>
      </c>
      <c r="X31" s="14">
        <f t="shared" si="7"/>
        <v>13</v>
      </c>
      <c r="Y31" s="14">
        <f t="shared" si="8"/>
        <v>9</v>
      </c>
      <c r="Z31" s="14">
        <f t="shared" si="9"/>
        <v>12</v>
      </c>
      <c r="AA31" s="14">
        <f t="shared" si="10"/>
        <v>0</v>
      </c>
      <c r="AB31" s="11"/>
    </row>
    <row r="32" spans="1:28" ht="29.25" customHeight="1">
      <c r="A32" s="15">
        <f t="shared" si="2"/>
        <v>39423</v>
      </c>
      <c r="B32" s="56">
        <f t="shared" si="1"/>
        <v>39423</v>
      </c>
      <c r="C32" s="68">
        <v>19</v>
      </c>
      <c r="D32" s="68">
        <v>7</v>
      </c>
      <c r="E32" s="68">
        <v>1</v>
      </c>
      <c r="F32" s="68">
        <v>19</v>
      </c>
      <c r="G32" s="68">
        <v>7</v>
      </c>
      <c r="H32" s="68">
        <v>1</v>
      </c>
      <c r="I32" s="68"/>
      <c r="J32" s="68"/>
      <c r="K32" s="68"/>
      <c r="L32" s="68"/>
      <c r="M32" s="68"/>
      <c r="N32" s="68"/>
      <c r="O32" s="68"/>
      <c r="P32" s="68">
        <v>7</v>
      </c>
      <c r="Q32" s="68">
        <v>19</v>
      </c>
      <c r="R32" s="68">
        <v>1</v>
      </c>
      <c r="S32" s="11"/>
      <c r="T32" s="52">
        <f t="shared" si="3"/>
        <v>11</v>
      </c>
      <c r="U32" s="14">
        <f t="shared" si="4"/>
        <v>0</v>
      </c>
      <c r="V32" s="14">
        <f t="shared" si="5"/>
        <v>11</v>
      </c>
      <c r="W32" s="14">
        <f t="shared" si="6"/>
        <v>0</v>
      </c>
      <c r="X32" s="14">
        <f t="shared" si="7"/>
        <v>11</v>
      </c>
      <c r="Y32" s="14">
        <f t="shared" si="8"/>
        <v>0</v>
      </c>
      <c r="Z32" s="14">
        <f t="shared" si="9"/>
        <v>0</v>
      </c>
      <c r="AA32" s="14">
        <f t="shared" si="10"/>
        <v>0</v>
      </c>
      <c r="AB32" s="11"/>
    </row>
    <row r="33" spans="1:28" ht="29.25" customHeight="1">
      <c r="A33" s="15">
        <f t="shared" si="2"/>
        <v>39424</v>
      </c>
      <c r="B33" s="56">
        <f t="shared" si="1"/>
        <v>39424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11"/>
      <c r="T33" s="52">
        <f t="shared" si="3"/>
        <v>0</v>
      </c>
      <c r="U33" s="14">
        <f t="shared" si="4"/>
        <v>0</v>
      </c>
      <c r="V33" s="14">
        <f t="shared" si="5"/>
        <v>0</v>
      </c>
      <c r="W33" s="14">
        <f t="shared" si="6"/>
        <v>0</v>
      </c>
      <c r="X33" s="14">
        <f t="shared" si="7"/>
        <v>0</v>
      </c>
      <c r="Y33" s="14">
        <f t="shared" si="8"/>
        <v>0</v>
      </c>
      <c r="Z33" s="14">
        <f t="shared" si="9"/>
        <v>0</v>
      </c>
      <c r="AA33" s="14">
        <f t="shared" si="10"/>
        <v>0</v>
      </c>
      <c r="AB33" s="11"/>
    </row>
    <row r="34" spans="1:28" ht="29.25" customHeight="1">
      <c r="A34" s="15">
        <f t="shared" si="2"/>
        <v>39425</v>
      </c>
      <c r="B34" s="56">
        <f t="shared" si="1"/>
        <v>39425</v>
      </c>
      <c r="C34" s="68">
        <v>19</v>
      </c>
      <c r="D34" s="68">
        <v>7</v>
      </c>
      <c r="E34" s="68">
        <v>1</v>
      </c>
      <c r="F34" s="68">
        <v>21</v>
      </c>
      <c r="G34" s="68">
        <v>23</v>
      </c>
      <c r="H34" s="68"/>
      <c r="I34" s="68"/>
      <c r="J34" s="68"/>
      <c r="K34" s="68">
        <v>23</v>
      </c>
      <c r="L34" s="68">
        <v>5</v>
      </c>
      <c r="M34" s="68">
        <v>1</v>
      </c>
      <c r="N34" s="68">
        <v>6</v>
      </c>
      <c r="O34" s="68">
        <v>7</v>
      </c>
      <c r="P34" s="68">
        <v>7</v>
      </c>
      <c r="Q34" s="68">
        <v>8</v>
      </c>
      <c r="R34" s="68"/>
      <c r="S34" s="11"/>
      <c r="T34" s="52">
        <f t="shared" si="3"/>
        <v>0</v>
      </c>
      <c r="U34" s="14">
        <f t="shared" si="4"/>
        <v>5</v>
      </c>
      <c r="V34" s="14">
        <f t="shared" si="5"/>
        <v>0</v>
      </c>
      <c r="W34" s="14">
        <f t="shared" si="6"/>
        <v>2</v>
      </c>
      <c r="X34" s="14">
        <f t="shared" si="7"/>
        <v>2</v>
      </c>
      <c r="Y34" s="14">
        <f t="shared" si="8"/>
        <v>5</v>
      </c>
      <c r="Z34" s="14">
        <f t="shared" si="9"/>
        <v>7</v>
      </c>
      <c r="AA34" s="14">
        <f t="shared" si="10"/>
        <v>0</v>
      </c>
      <c r="AB34" s="11"/>
    </row>
    <row r="35" spans="1:28" ht="29.25" customHeight="1">
      <c r="A35" s="15">
        <f t="shared" si="2"/>
        <v>39426</v>
      </c>
      <c r="B35" s="56">
        <f t="shared" si="1"/>
        <v>39426</v>
      </c>
      <c r="C35" s="68">
        <v>23</v>
      </c>
      <c r="D35" s="68">
        <v>7</v>
      </c>
      <c r="E35" s="68">
        <v>1</v>
      </c>
      <c r="F35" s="68">
        <v>21</v>
      </c>
      <c r="G35" s="68">
        <v>3</v>
      </c>
      <c r="H35" s="68"/>
      <c r="I35" s="68"/>
      <c r="J35" s="68"/>
      <c r="K35" s="68">
        <v>20</v>
      </c>
      <c r="L35" s="68">
        <v>23</v>
      </c>
      <c r="M35" s="68"/>
      <c r="N35" s="68">
        <v>6</v>
      </c>
      <c r="O35" s="68">
        <v>7</v>
      </c>
      <c r="P35" s="68"/>
      <c r="Q35" s="68"/>
      <c r="R35" s="68"/>
      <c r="S35" s="11"/>
      <c r="T35" s="52">
        <f t="shared" si="3"/>
        <v>0</v>
      </c>
      <c r="U35" s="14">
        <f t="shared" si="4"/>
        <v>4</v>
      </c>
      <c r="V35" s="14">
        <f t="shared" si="5"/>
        <v>0</v>
      </c>
      <c r="W35" s="14">
        <f t="shared" si="6"/>
        <v>6</v>
      </c>
      <c r="X35" s="14">
        <f t="shared" si="7"/>
        <v>1</v>
      </c>
      <c r="Y35" s="14">
        <f t="shared" si="8"/>
        <v>3</v>
      </c>
      <c r="Z35" s="14">
        <f t="shared" si="9"/>
        <v>4</v>
      </c>
      <c r="AA35" s="14">
        <f t="shared" si="10"/>
        <v>0</v>
      </c>
      <c r="AB35" s="11"/>
    </row>
    <row r="36" spans="1:28" ht="29.25" customHeight="1">
      <c r="A36" s="15">
        <f t="shared" si="2"/>
        <v>39427</v>
      </c>
      <c r="B36" s="56">
        <f t="shared" si="1"/>
        <v>39427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11"/>
      <c r="T36" s="52">
        <f t="shared" si="3"/>
        <v>0</v>
      </c>
      <c r="U36" s="14">
        <f t="shared" si="4"/>
        <v>0</v>
      </c>
      <c r="V36" s="14">
        <f t="shared" si="5"/>
        <v>0</v>
      </c>
      <c r="W36" s="14">
        <f t="shared" si="6"/>
        <v>0</v>
      </c>
      <c r="X36" s="14">
        <f t="shared" si="7"/>
        <v>0</v>
      </c>
      <c r="Y36" s="14">
        <f t="shared" si="8"/>
        <v>0</v>
      </c>
      <c r="Z36" s="14">
        <f t="shared" si="9"/>
        <v>0</v>
      </c>
      <c r="AA36" s="14">
        <f t="shared" si="10"/>
        <v>0</v>
      </c>
      <c r="AB36" s="11"/>
    </row>
    <row r="37" spans="1:28" ht="29.25" customHeight="1">
      <c r="A37" s="15">
        <f t="shared" si="2"/>
        <v>39428</v>
      </c>
      <c r="B37" s="56">
        <f t="shared" si="1"/>
        <v>39428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11"/>
      <c r="T37" s="52">
        <f t="shared" si="3"/>
        <v>0</v>
      </c>
      <c r="U37" s="14">
        <f t="shared" si="4"/>
        <v>0</v>
      </c>
      <c r="V37" s="14">
        <f t="shared" si="5"/>
        <v>0</v>
      </c>
      <c r="W37" s="14">
        <f t="shared" si="6"/>
        <v>0</v>
      </c>
      <c r="X37" s="14">
        <f t="shared" si="7"/>
        <v>0</v>
      </c>
      <c r="Y37" s="14">
        <f t="shared" si="8"/>
        <v>0</v>
      </c>
      <c r="Z37" s="14">
        <f t="shared" si="9"/>
        <v>0</v>
      </c>
      <c r="AA37" s="14">
        <f t="shared" si="10"/>
        <v>0</v>
      </c>
      <c r="AB37" s="11"/>
    </row>
    <row r="38" spans="1:28" ht="29.25" customHeight="1">
      <c r="A38" s="15">
        <f t="shared" si="2"/>
        <v>39429</v>
      </c>
      <c r="B38" s="56">
        <f t="shared" si="1"/>
        <v>39429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11"/>
      <c r="T38" s="52">
        <f t="shared" si="3"/>
        <v>0</v>
      </c>
      <c r="U38" s="14">
        <f t="shared" si="4"/>
        <v>0</v>
      </c>
      <c r="V38" s="14">
        <f t="shared" si="5"/>
        <v>0</v>
      </c>
      <c r="W38" s="14">
        <f t="shared" si="6"/>
        <v>0</v>
      </c>
      <c r="X38" s="14">
        <f t="shared" si="7"/>
        <v>0</v>
      </c>
      <c r="Y38" s="14">
        <f t="shared" si="8"/>
        <v>0</v>
      </c>
      <c r="Z38" s="14">
        <f t="shared" si="9"/>
        <v>0</v>
      </c>
      <c r="AA38" s="14">
        <f t="shared" si="10"/>
        <v>0</v>
      </c>
      <c r="AB38" s="11"/>
    </row>
    <row r="39" spans="1:28" ht="29.25" customHeight="1">
      <c r="A39" s="15">
        <f t="shared" si="2"/>
        <v>39430</v>
      </c>
      <c r="B39" s="56">
        <f t="shared" si="1"/>
        <v>39430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11"/>
      <c r="T39" s="52">
        <f t="shared" si="3"/>
        <v>0</v>
      </c>
      <c r="U39" s="14">
        <f t="shared" si="4"/>
        <v>0</v>
      </c>
      <c r="V39" s="14">
        <f t="shared" si="5"/>
        <v>0</v>
      </c>
      <c r="W39" s="14">
        <f t="shared" si="6"/>
        <v>0</v>
      </c>
      <c r="X39" s="14">
        <f t="shared" si="7"/>
        <v>0</v>
      </c>
      <c r="Y39" s="14">
        <f t="shared" si="8"/>
        <v>0</v>
      </c>
      <c r="Z39" s="14">
        <f t="shared" si="9"/>
        <v>0</v>
      </c>
      <c r="AA39" s="14">
        <f t="shared" si="10"/>
        <v>0</v>
      </c>
      <c r="AB39" s="11"/>
    </row>
    <row r="40" spans="1:28" ht="29.25" customHeight="1">
      <c r="A40" s="15">
        <f t="shared" si="2"/>
        <v>39431</v>
      </c>
      <c r="B40" s="56">
        <f t="shared" si="1"/>
        <v>39431</v>
      </c>
      <c r="C40" s="68">
        <v>19</v>
      </c>
      <c r="D40" s="68">
        <v>23</v>
      </c>
      <c r="E40" s="68"/>
      <c r="F40" s="68">
        <v>21</v>
      </c>
      <c r="G40" s="68">
        <v>23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11"/>
      <c r="T40" s="52">
        <f t="shared" si="3"/>
        <v>4</v>
      </c>
      <c r="U40" s="14">
        <f t="shared" si="4"/>
        <v>0</v>
      </c>
      <c r="V40" s="14">
        <f t="shared" si="5"/>
        <v>2</v>
      </c>
      <c r="W40" s="14">
        <f t="shared" si="6"/>
        <v>0</v>
      </c>
      <c r="X40" s="14">
        <f t="shared" si="7"/>
        <v>0</v>
      </c>
      <c r="Y40" s="14">
        <f t="shared" si="8"/>
        <v>0</v>
      </c>
      <c r="Z40" s="14">
        <f t="shared" si="9"/>
        <v>0</v>
      </c>
      <c r="AA40" s="14">
        <f t="shared" si="10"/>
        <v>0</v>
      </c>
      <c r="AB40" s="11"/>
    </row>
    <row r="41" spans="1:28" ht="29.25" customHeight="1">
      <c r="A41" s="15">
        <f t="shared" si="2"/>
        <v>39432</v>
      </c>
      <c r="B41" s="56">
        <f t="shared" si="1"/>
        <v>39432</v>
      </c>
      <c r="C41" s="68">
        <v>20</v>
      </c>
      <c r="D41" s="68">
        <v>5</v>
      </c>
      <c r="E41" s="68"/>
      <c r="F41" s="68">
        <v>23</v>
      </c>
      <c r="G41" s="68">
        <v>24</v>
      </c>
      <c r="H41" s="68"/>
      <c r="I41" s="68"/>
      <c r="J41" s="68"/>
      <c r="K41" s="68">
        <v>24</v>
      </c>
      <c r="L41" s="68">
        <v>4</v>
      </c>
      <c r="M41" s="68"/>
      <c r="N41" s="68"/>
      <c r="O41" s="68"/>
      <c r="P41" s="68"/>
      <c r="Q41" s="68"/>
      <c r="R41" s="68"/>
      <c r="S41" s="11"/>
      <c r="T41" s="52">
        <f t="shared" si="3"/>
        <v>0</v>
      </c>
      <c r="U41" s="14">
        <f t="shared" si="4"/>
        <v>5</v>
      </c>
      <c r="V41" s="14">
        <f t="shared" si="5"/>
        <v>0</v>
      </c>
      <c r="W41" s="14">
        <f t="shared" si="6"/>
        <v>1</v>
      </c>
      <c r="X41" s="14">
        <f t="shared" si="7"/>
        <v>0</v>
      </c>
      <c r="Y41" s="14">
        <f t="shared" si="8"/>
        <v>4</v>
      </c>
      <c r="Z41" s="14">
        <f t="shared" si="9"/>
        <v>4</v>
      </c>
      <c r="AA41" s="14">
        <f t="shared" si="10"/>
        <v>0</v>
      </c>
      <c r="AB41" s="11"/>
    </row>
    <row r="42" spans="1:28" ht="29.25" customHeight="1">
      <c r="A42" s="15">
        <f t="shared" si="2"/>
        <v>39433</v>
      </c>
      <c r="B42" s="56">
        <f t="shared" si="1"/>
        <v>39433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1"/>
      <c r="T42" s="52">
        <f t="shared" si="3"/>
        <v>0</v>
      </c>
      <c r="U42" s="14">
        <f t="shared" si="4"/>
        <v>0</v>
      </c>
      <c r="V42" s="14">
        <f t="shared" si="5"/>
        <v>0</v>
      </c>
      <c r="W42" s="14">
        <f t="shared" si="6"/>
        <v>0</v>
      </c>
      <c r="X42" s="14">
        <f t="shared" si="7"/>
        <v>0</v>
      </c>
      <c r="Y42" s="14">
        <f t="shared" si="8"/>
        <v>0</v>
      </c>
      <c r="Z42" s="14">
        <f t="shared" si="9"/>
        <v>0</v>
      </c>
      <c r="AA42" s="14">
        <f t="shared" si="10"/>
        <v>0</v>
      </c>
      <c r="AB42" s="11"/>
    </row>
    <row r="43" spans="1:28" ht="29.25" customHeight="1">
      <c r="A43" s="15">
        <f t="shared" si="2"/>
        <v>39434</v>
      </c>
      <c r="B43" s="56">
        <f t="shared" si="1"/>
        <v>39434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11"/>
      <c r="T43" s="52">
        <f t="shared" si="3"/>
        <v>0</v>
      </c>
      <c r="U43" s="14">
        <f t="shared" si="4"/>
        <v>0</v>
      </c>
      <c r="V43" s="14">
        <f t="shared" si="5"/>
        <v>0</v>
      </c>
      <c r="W43" s="14">
        <f t="shared" si="6"/>
        <v>0</v>
      </c>
      <c r="X43" s="14">
        <f t="shared" si="7"/>
        <v>0</v>
      </c>
      <c r="Y43" s="14">
        <f t="shared" si="8"/>
        <v>0</v>
      </c>
      <c r="Z43" s="14">
        <f t="shared" si="9"/>
        <v>0</v>
      </c>
      <c r="AA43" s="14">
        <f t="shared" si="10"/>
        <v>0</v>
      </c>
      <c r="AB43" s="11"/>
    </row>
    <row r="44" spans="1:28" ht="29.25" customHeight="1">
      <c r="A44" s="15">
        <f t="shared" si="2"/>
        <v>39435</v>
      </c>
      <c r="B44" s="56">
        <f t="shared" si="1"/>
        <v>39435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11"/>
      <c r="T44" s="52">
        <f t="shared" si="3"/>
        <v>0</v>
      </c>
      <c r="U44" s="14">
        <f t="shared" si="4"/>
        <v>0</v>
      </c>
      <c r="V44" s="14">
        <f t="shared" si="5"/>
        <v>0</v>
      </c>
      <c r="W44" s="14">
        <f t="shared" si="6"/>
        <v>0</v>
      </c>
      <c r="X44" s="14">
        <f t="shared" si="7"/>
        <v>0</v>
      </c>
      <c r="Y44" s="14">
        <f t="shared" si="8"/>
        <v>0</v>
      </c>
      <c r="Z44" s="14">
        <f t="shared" si="9"/>
        <v>0</v>
      </c>
      <c r="AA44" s="14">
        <f t="shared" si="10"/>
        <v>0</v>
      </c>
      <c r="AB44" s="11"/>
    </row>
    <row r="45" spans="1:28" ht="29.25" customHeight="1">
      <c r="A45" s="15">
        <f t="shared" si="2"/>
        <v>39436</v>
      </c>
      <c r="B45" s="56">
        <f t="shared" si="1"/>
        <v>39436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11"/>
      <c r="T45" s="52">
        <f t="shared" si="3"/>
        <v>0</v>
      </c>
      <c r="U45" s="14">
        <f t="shared" si="4"/>
        <v>0</v>
      </c>
      <c r="V45" s="14">
        <f t="shared" si="5"/>
        <v>0</v>
      </c>
      <c r="W45" s="14">
        <f t="shared" si="6"/>
        <v>0</v>
      </c>
      <c r="X45" s="14">
        <f t="shared" si="7"/>
        <v>0</v>
      </c>
      <c r="Y45" s="14">
        <f t="shared" si="8"/>
        <v>0</v>
      </c>
      <c r="Z45" s="14">
        <f t="shared" si="9"/>
        <v>0</v>
      </c>
      <c r="AA45" s="14">
        <f t="shared" si="10"/>
        <v>0</v>
      </c>
      <c r="AB45" s="11"/>
    </row>
    <row r="46" spans="1:28" ht="29.25" customHeight="1">
      <c r="A46" s="15">
        <f t="shared" si="2"/>
        <v>39437</v>
      </c>
      <c r="B46" s="56">
        <f t="shared" si="1"/>
        <v>39437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11"/>
      <c r="T46" s="52">
        <f t="shared" si="3"/>
        <v>0</v>
      </c>
      <c r="U46" s="14">
        <f t="shared" si="4"/>
        <v>0</v>
      </c>
      <c r="V46" s="14">
        <f t="shared" si="5"/>
        <v>0</v>
      </c>
      <c r="W46" s="14">
        <f t="shared" si="6"/>
        <v>0</v>
      </c>
      <c r="X46" s="14">
        <f t="shared" si="7"/>
        <v>0</v>
      </c>
      <c r="Y46" s="14">
        <f t="shared" si="8"/>
        <v>0</v>
      </c>
      <c r="Z46" s="14">
        <f t="shared" si="9"/>
        <v>0</v>
      </c>
      <c r="AA46" s="14">
        <f t="shared" si="10"/>
        <v>0</v>
      </c>
      <c r="AB46" s="11"/>
    </row>
    <row r="47" spans="1:28" ht="29.25" customHeight="1">
      <c r="A47" s="15">
        <f t="shared" si="2"/>
        <v>39438</v>
      </c>
      <c r="B47" s="56">
        <f t="shared" si="1"/>
        <v>39438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11"/>
      <c r="T47" s="52">
        <f t="shared" si="3"/>
        <v>0</v>
      </c>
      <c r="U47" s="14">
        <f t="shared" si="4"/>
        <v>0</v>
      </c>
      <c r="V47" s="14">
        <f t="shared" si="5"/>
        <v>0</v>
      </c>
      <c r="W47" s="14">
        <f t="shared" si="6"/>
        <v>0</v>
      </c>
      <c r="X47" s="14">
        <f t="shared" si="7"/>
        <v>0</v>
      </c>
      <c r="Y47" s="14">
        <f t="shared" si="8"/>
        <v>0</v>
      </c>
      <c r="Z47" s="14">
        <f t="shared" si="9"/>
        <v>0</v>
      </c>
      <c r="AA47" s="14">
        <f t="shared" si="10"/>
        <v>0</v>
      </c>
      <c r="AB47" s="11"/>
    </row>
    <row r="48" spans="1:28" ht="29.25" customHeight="1">
      <c r="A48" s="15">
        <f t="shared" si="2"/>
        <v>39439</v>
      </c>
      <c r="B48" s="56">
        <f t="shared" si="1"/>
        <v>39439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11"/>
      <c r="T48" s="52">
        <f t="shared" si="3"/>
        <v>0</v>
      </c>
      <c r="U48" s="14">
        <f t="shared" si="4"/>
        <v>0</v>
      </c>
      <c r="V48" s="14">
        <f t="shared" si="5"/>
        <v>0</v>
      </c>
      <c r="W48" s="14">
        <f t="shared" si="6"/>
        <v>0</v>
      </c>
      <c r="X48" s="14">
        <f t="shared" si="7"/>
        <v>0</v>
      </c>
      <c r="Y48" s="14">
        <f t="shared" si="8"/>
        <v>0</v>
      </c>
      <c r="Z48" s="14">
        <f t="shared" si="9"/>
        <v>0</v>
      </c>
      <c r="AA48" s="14">
        <f t="shared" si="10"/>
        <v>0</v>
      </c>
      <c r="AB48" s="11"/>
    </row>
    <row r="49" spans="1:28" ht="29.25" customHeight="1">
      <c r="A49" s="15">
        <f t="shared" si="2"/>
        <v>39440</v>
      </c>
      <c r="B49" s="56">
        <f t="shared" si="1"/>
        <v>39440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11"/>
      <c r="T49" s="52">
        <f t="shared" si="3"/>
        <v>0</v>
      </c>
      <c r="U49" s="14">
        <f t="shared" si="4"/>
        <v>0</v>
      </c>
      <c r="V49" s="14">
        <f t="shared" si="5"/>
        <v>0</v>
      </c>
      <c r="W49" s="14">
        <f t="shared" si="6"/>
        <v>0</v>
      </c>
      <c r="X49" s="14">
        <f t="shared" si="7"/>
        <v>0</v>
      </c>
      <c r="Y49" s="14">
        <f t="shared" si="8"/>
        <v>0</v>
      </c>
      <c r="Z49" s="14">
        <f t="shared" si="9"/>
        <v>0</v>
      </c>
      <c r="AA49" s="14">
        <f t="shared" si="10"/>
        <v>0</v>
      </c>
      <c r="AB49" s="11"/>
    </row>
    <row r="50" spans="1:28" ht="29.25" customHeight="1">
      <c r="A50" s="15">
        <f t="shared" si="2"/>
        <v>39441</v>
      </c>
      <c r="B50" s="56">
        <f t="shared" si="1"/>
        <v>39441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11"/>
      <c r="T50" s="52">
        <f t="shared" si="3"/>
        <v>0</v>
      </c>
      <c r="U50" s="14">
        <f t="shared" si="4"/>
        <v>0</v>
      </c>
      <c r="V50" s="14">
        <f t="shared" si="5"/>
        <v>0</v>
      </c>
      <c r="W50" s="14">
        <f t="shared" si="6"/>
        <v>0</v>
      </c>
      <c r="X50" s="14">
        <f t="shared" si="7"/>
        <v>0</v>
      </c>
      <c r="Y50" s="14">
        <f t="shared" si="8"/>
        <v>0</v>
      </c>
      <c r="Z50" s="14">
        <f t="shared" si="9"/>
        <v>0</v>
      </c>
      <c r="AA50" s="14">
        <f t="shared" si="10"/>
        <v>0</v>
      </c>
      <c r="AB50" s="11"/>
    </row>
    <row r="51" spans="1:28" ht="29.25" customHeight="1">
      <c r="A51" s="15">
        <f t="shared" si="2"/>
        <v>39442</v>
      </c>
      <c r="B51" s="56">
        <f t="shared" si="1"/>
        <v>39442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11"/>
      <c r="T51" s="52">
        <f t="shared" si="3"/>
        <v>0</v>
      </c>
      <c r="U51" s="14">
        <f t="shared" si="4"/>
        <v>0</v>
      </c>
      <c r="V51" s="14">
        <f t="shared" si="5"/>
        <v>0</v>
      </c>
      <c r="W51" s="14">
        <f t="shared" si="6"/>
        <v>0</v>
      </c>
      <c r="X51" s="14">
        <f t="shared" si="7"/>
        <v>0</v>
      </c>
      <c r="Y51" s="14">
        <f t="shared" si="8"/>
        <v>0</v>
      </c>
      <c r="Z51" s="14">
        <f t="shared" si="9"/>
        <v>0</v>
      </c>
      <c r="AA51" s="14">
        <f t="shared" si="10"/>
        <v>0</v>
      </c>
      <c r="AB51" s="11"/>
    </row>
    <row r="52" spans="1:28" ht="29.25" customHeight="1">
      <c r="A52" s="15">
        <f t="shared" si="2"/>
        <v>39443</v>
      </c>
      <c r="B52" s="56">
        <f t="shared" si="1"/>
        <v>39443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11"/>
      <c r="T52" s="52">
        <f t="shared" si="3"/>
        <v>0</v>
      </c>
      <c r="U52" s="14">
        <f t="shared" si="4"/>
        <v>0</v>
      </c>
      <c r="V52" s="14">
        <f t="shared" si="5"/>
        <v>0</v>
      </c>
      <c r="W52" s="14">
        <f t="shared" si="6"/>
        <v>0</v>
      </c>
      <c r="X52" s="14">
        <f t="shared" si="7"/>
        <v>0</v>
      </c>
      <c r="Y52" s="14">
        <f t="shared" si="8"/>
        <v>0</v>
      </c>
      <c r="Z52" s="14">
        <f t="shared" si="9"/>
        <v>0</v>
      </c>
      <c r="AA52" s="14">
        <f t="shared" si="10"/>
        <v>0</v>
      </c>
      <c r="AB52" s="11"/>
    </row>
    <row r="53" spans="1:28" ht="29.25" customHeight="1">
      <c r="A53" s="15">
        <f t="shared" si="2"/>
        <v>39444</v>
      </c>
      <c r="B53" s="56">
        <f t="shared" si="1"/>
        <v>39444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11"/>
      <c r="T53" s="52">
        <f t="shared" si="3"/>
        <v>0</v>
      </c>
      <c r="U53" s="14">
        <f t="shared" si="4"/>
        <v>0</v>
      </c>
      <c r="V53" s="14">
        <f t="shared" si="5"/>
        <v>0</v>
      </c>
      <c r="W53" s="14">
        <f t="shared" si="6"/>
        <v>0</v>
      </c>
      <c r="X53" s="14">
        <f t="shared" si="7"/>
        <v>0</v>
      </c>
      <c r="Y53" s="14">
        <f t="shared" si="8"/>
        <v>0</v>
      </c>
      <c r="Z53" s="14">
        <f t="shared" si="9"/>
        <v>0</v>
      </c>
      <c r="AA53" s="14">
        <f t="shared" si="10"/>
        <v>0</v>
      </c>
      <c r="AB53" s="11"/>
    </row>
    <row r="54" spans="1:28" ht="29.25" customHeight="1">
      <c r="A54" s="15">
        <f t="shared" si="2"/>
        <v>39445</v>
      </c>
      <c r="B54" s="56">
        <f t="shared" si="1"/>
        <v>39445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1"/>
      <c r="T54" s="52">
        <f t="shared" si="3"/>
        <v>0</v>
      </c>
      <c r="U54" s="14">
        <f t="shared" si="4"/>
        <v>0</v>
      </c>
      <c r="V54" s="14">
        <f t="shared" si="5"/>
        <v>0</v>
      </c>
      <c r="W54" s="14">
        <f t="shared" si="6"/>
        <v>0</v>
      </c>
      <c r="X54" s="14">
        <f t="shared" si="7"/>
        <v>0</v>
      </c>
      <c r="Y54" s="14">
        <f t="shared" si="8"/>
        <v>0</v>
      </c>
      <c r="Z54" s="14">
        <f t="shared" si="9"/>
        <v>0</v>
      </c>
      <c r="AA54" s="14">
        <f t="shared" si="10"/>
        <v>0</v>
      </c>
      <c r="AB54" s="11"/>
    </row>
    <row r="55" spans="1:28" ht="29.25" customHeight="1">
      <c r="A55" s="15">
        <f t="shared" si="2"/>
        <v>39446</v>
      </c>
      <c r="B55" s="56">
        <f t="shared" si="1"/>
        <v>39446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11"/>
      <c r="T55" s="52">
        <f t="shared" si="3"/>
        <v>0</v>
      </c>
      <c r="U55" s="14">
        <f t="shared" si="4"/>
        <v>0</v>
      </c>
      <c r="V55" s="14">
        <f t="shared" si="5"/>
        <v>0</v>
      </c>
      <c r="W55" s="14">
        <f t="shared" si="6"/>
        <v>0</v>
      </c>
      <c r="X55" s="14">
        <f t="shared" si="7"/>
        <v>0</v>
      </c>
      <c r="Y55" s="14">
        <f t="shared" si="8"/>
        <v>0</v>
      </c>
      <c r="Z55" s="14">
        <f t="shared" si="9"/>
        <v>0</v>
      </c>
      <c r="AA55" s="14">
        <f t="shared" si="10"/>
        <v>0</v>
      </c>
      <c r="AB55" s="11"/>
    </row>
    <row r="56" spans="1:28" ht="29.25" customHeight="1">
      <c r="A56" s="15">
        <f>+A55+1</f>
        <v>39447</v>
      </c>
      <c r="B56" s="56">
        <f t="shared" si="1"/>
        <v>39447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11"/>
      <c r="T56" s="52">
        <f>IF(SUM(C56:D56)=0,0,IF(Z56=0,IF(D56&gt;C56,D56-C56,AC$20-C56+D56-E56),0))</f>
        <v>0</v>
      </c>
      <c r="U56" s="14">
        <f>+IF(SUM(C56:D56)=0,0,IF(T56=0,AC$20-C56+D56-Z56,0))</f>
        <v>0</v>
      </c>
      <c r="V56" s="14">
        <f>+IF(SUM(F56:G56)=0,0,IF(Z56=0,IF(G56&gt;F56,G56-F56,AC$20-F56+G56-H56),0))</f>
        <v>0</v>
      </c>
      <c r="W56" s="14">
        <f t="shared" si="6"/>
        <v>0</v>
      </c>
      <c r="X56" s="14">
        <f>+J56-I56+O56-N56+Q56-P56-R56</f>
        <v>0</v>
      </c>
      <c r="Y56" s="14">
        <f>IF(SUM(K56:L56)=0,0,IF(L56&gt;K56,L56-K56-M56,AC$20-K56+L56-M56))</f>
        <v>0</v>
      </c>
      <c r="Z56" s="14">
        <f>IF(SUM(I56:L56,N56:O56)=0,0,+J56-I56+IF(L56&gt;K56,L56-K56,AC$20-K56+L56)+O56-N56)</f>
        <v>0</v>
      </c>
      <c r="AA56" s="14">
        <f t="shared" si="10"/>
        <v>0</v>
      </c>
      <c r="AB56" s="11"/>
    </row>
    <row r="57" spans="3:26" ht="24" customHeight="1">
      <c r="C57" s="5"/>
      <c r="F57" s="5"/>
      <c r="T57" s="1">
        <f>IF(SUM(C57:D57)=0,0,IF(Z57=0,IF(D57&gt;C57,D57-C57,AC$20-C57+D57-E57),0))</f>
        <v>0</v>
      </c>
      <c r="U57" s="1">
        <f>+IF(SUM(C57:D57)=0,0,IF(T57=0,AC$20-C57+D57-Z57,0))</f>
        <v>0</v>
      </c>
      <c r="V57" s="1">
        <f>+IF(SUM(F57:G57)=0,0,IF(Z57=0,IF(G57&gt;F57,G57-F57,AC$20-F57+G57-H57),0))</f>
        <v>0</v>
      </c>
      <c r="W57" s="1">
        <f>+IF(SUM(F57:G57)=0,0,IF(V57=0,IF(Z57&lt;W$22,IF(G57&gt;F57,G57-F57,AC$20-F57+G57-H57),0),0))</f>
        <v>0</v>
      </c>
      <c r="X57" s="1">
        <f>+J57-I57+O57-N57+Q57-P57-R57</f>
        <v>0</v>
      </c>
      <c r="Y57" s="1">
        <f>IF(SUM(K57:L57)=0,0,IF(L57&gt;K57,L57-K57-M57,AC$20-K57+L57-M57))</f>
        <v>0</v>
      </c>
      <c r="Z57" s="1">
        <f>IF(SUM(I57:L57,N57:O57)=0,0,+J57-I57+IF(L57&gt;K57,L57-K57,AC$20-K57+L57)+O57-N57)</f>
        <v>0</v>
      </c>
    </row>
    <row r="58" spans="1:30" ht="22.5" customHeight="1">
      <c r="A58" s="2" t="s">
        <v>30</v>
      </c>
      <c r="B58" s="100" t="s">
        <v>90</v>
      </c>
      <c r="C58" s="5"/>
      <c r="D58" s="3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6" ht="22.5" customHeight="1">
      <c r="A59" s="2" t="s">
        <v>38</v>
      </c>
      <c r="B59" s="1" t="s">
        <v>60</v>
      </c>
      <c r="C59" s="5"/>
      <c r="F59" s="5"/>
    </row>
    <row r="60" spans="1:2" ht="22.5" customHeight="1">
      <c r="A60" s="2" t="s">
        <v>44</v>
      </c>
      <c r="B60" s="1" t="s">
        <v>59</v>
      </c>
    </row>
    <row r="61" spans="1:2" ht="22.5" customHeight="1">
      <c r="A61" s="2" t="s">
        <v>45</v>
      </c>
      <c r="B61" s="1" t="s">
        <v>54</v>
      </c>
    </row>
    <row r="62" spans="1:2" ht="19.5" customHeight="1">
      <c r="A62" s="2" t="s">
        <v>51</v>
      </c>
      <c r="B62" s="4" t="s">
        <v>61</v>
      </c>
    </row>
    <row r="63" spans="1:2" ht="19.5" customHeight="1">
      <c r="A63" s="2" t="s">
        <v>53</v>
      </c>
      <c r="B63" s="1" t="s">
        <v>91</v>
      </c>
    </row>
    <row r="64" ht="19.5" customHeight="1">
      <c r="A64" s="2"/>
    </row>
    <row r="65" ht="19.5" customHeight="1"/>
    <row r="66" spans="2:30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ht="19.5" customHeight="1"/>
    <row r="68" ht="19.5" customHeight="1"/>
    <row r="69" ht="19.5" customHeight="1"/>
    <row r="70" ht="19.5" customHeight="1"/>
    <row r="71" ht="19.5" customHeight="1"/>
    <row r="72" spans="2:30" ht="19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ht="19.5" customHeight="1"/>
    <row r="74" ht="19.5" customHeight="1"/>
    <row r="75" ht="19.5" customHeight="1"/>
    <row r="76" ht="19.5" customHeight="1"/>
    <row r="77" spans="2:30" ht="19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ht="19.5" customHeight="1"/>
    <row r="79" ht="19.5" customHeight="1"/>
  </sheetData>
  <sheetProtection/>
  <mergeCells count="3">
    <mergeCell ref="B16:C16"/>
    <mergeCell ref="B17:C17"/>
    <mergeCell ref="F11:J11"/>
  </mergeCells>
  <printOptions/>
  <pageMargins left="0.78" right="0.29" top="0.37" bottom="0.17" header="0.16" footer="0.16"/>
  <pageSetup fitToHeight="1" fitToWidth="1" horizontalDpi="1200" verticalDpi="12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7"/>
  <sheetViews>
    <sheetView showZeros="0" view="pageBreakPreview" zoomScale="70" zoomScaleSheetLayoutView="70" zoomScalePageLayoutView="0" workbookViewId="0" topLeftCell="A55">
      <selection activeCell="B7" sqref="B7:O7"/>
    </sheetView>
  </sheetViews>
  <sheetFormatPr defaultColWidth="9.00390625" defaultRowHeight="13.5"/>
  <cols>
    <col min="1" max="1" width="10.375" style="3" customWidth="1"/>
    <col min="2" max="2" width="6.25390625" style="1" customWidth="1"/>
    <col min="3" max="4" width="7.00390625" style="1" customWidth="1"/>
    <col min="5" max="5" width="6.25390625" style="1" customWidth="1"/>
    <col min="6" max="7" width="7.00390625" style="1" customWidth="1"/>
    <col min="8" max="8" width="6.125" style="1" customWidth="1"/>
    <col min="9" max="11" width="7.00390625" style="1" customWidth="1"/>
    <col min="12" max="12" width="7.25390625" style="1" customWidth="1"/>
    <col min="13" max="13" width="6.00390625" style="1" customWidth="1"/>
    <col min="14" max="17" width="7.00390625" style="1" customWidth="1"/>
    <col min="18" max="18" width="6.125" style="1" customWidth="1"/>
    <col min="19" max="19" width="0.6171875" style="1" customWidth="1"/>
    <col min="20" max="20" width="7.125" style="1" customWidth="1"/>
    <col min="21" max="23" width="7.00390625" style="1" customWidth="1"/>
    <col min="24" max="24" width="7.125" style="1" customWidth="1"/>
    <col min="25" max="27" width="7.00390625" style="1" customWidth="1"/>
    <col min="28" max="28" width="10.25390625" style="1" customWidth="1"/>
    <col min="29" max="30" width="7.00390625" style="1" customWidth="1"/>
    <col min="31" max="56" width="8.75390625" style="1" customWidth="1"/>
    <col min="57" max="59" width="8.875" style="1" customWidth="1"/>
    <col min="60" max="16384" width="9.00390625" style="1" customWidth="1"/>
  </cols>
  <sheetData>
    <row r="1" spans="1:4" s="36" customFormat="1" ht="20.25">
      <c r="A1" s="35" t="s">
        <v>18</v>
      </c>
      <c r="D1" s="36" t="s">
        <v>87</v>
      </c>
    </row>
    <row r="2" spans="4:30" s="36" customFormat="1" ht="50.25" customHeight="1">
      <c r="D2" s="37"/>
      <c r="G2" s="37"/>
      <c r="H2" s="38"/>
      <c r="I2" s="39" t="s">
        <v>20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52" s="41" customFormat="1" ht="32.25" customHeight="1">
      <c r="A3" s="49" t="s">
        <v>19</v>
      </c>
      <c r="AZ3" s="40"/>
    </row>
    <row r="4" spans="1:52" s="41" customFormat="1" ht="32.25" customHeight="1">
      <c r="A4" s="42"/>
      <c r="AZ4" s="40"/>
    </row>
    <row r="5" spans="1:52" s="41" customFormat="1" ht="32.25" customHeight="1">
      <c r="A5" s="42"/>
      <c r="U5" s="71"/>
      <c r="V5" s="71"/>
      <c r="W5" s="71"/>
      <c r="X5" s="71"/>
      <c r="Y5" s="71"/>
      <c r="Z5" s="72" t="s">
        <v>39</v>
      </c>
      <c r="AA5" s="72" t="s">
        <v>39</v>
      </c>
      <c r="AZ5" s="40"/>
    </row>
    <row r="6" spans="1:52" s="41" customFormat="1" ht="32.25" customHeight="1">
      <c r="A6" s="42"/>
      <c r="B6" s="41" t="s">
        <v>41</v>
      </c>
      <c r="T6" s="7" t="s">
        <v>21</v>
      </c>
      <c r="U6" s="70"/>
      <c r="V6" s="70"/>
      <c r="W6" s="70"/>
      <c r="X6" s="70"/>
      <c r="Y6" s="71"/>
      <c r="Z6" s="71"/>
      <c r="AA6" s="71"/>
      <c r="AZ6" s="40"/>
    </row>
    <row r="7" spans="1:52" s="41" customFormat="1" ht="32.25" customHeight="1">
      <c r="A7" s="42"/>
      <c r="T7" s="7"/>
      <c r="U7" s="73"/>
      <c r="V7" s="70"/>
      <c r="W7" s="70"/>
      <c r="X7" s="70"/>
      <c r="Y7" s="71"/>
      <c r="Z7" s="71"/>
      <c r="AA7" s="71"/>
      <c r="AZ7" s="40"/>
    </row>
    <row r="8" spans="1:52" s="41" customFormat="1" ht="32.25" customHeight="1">
      <c r="A8" s="40">
        <v>1</v>
      </c>
      <c r="B8" s="41" t="s">
        <v>24</v>
      </c>
      <c r="F8" s="70" t="s">
        <v>25</v>
      </c>
      <c r="G8" s="70"/>
      <c r="H8" s="70"/>
      <c r="I8" s="70"/>
      <c r="J8" s="70"/>
      <c r="K8" s="70" t="s">
        <v>26</v>
      </c>
      <c r="L8" s="71"/>
      <c r="M8" s="71"/>
      <c r="N8" s="71"/>
      <c r="O8" s="70" t="s">
        <v>68</v>
      </c>
      <c r="P8" s="70" t="s">
        <v>27</v>
      </c>
      <c r="Q8" s="71"/>
      <c r="T8" s="7" t="s">
        <v>22</v>
      </c>
      <c r="U8" s="70"/>
      <c r="V8" s="70"/>
      <c r="W8" s="70"/>
      <c r="X8" s="71"/>
      <c r="Y8" s="71"/>
      <c r="Z8" s="71"/>
      <c r="AA8" s="71" t="s">
        <v>23</v>
      </c>
      <c r="AZ8" s="40"/>
    </row>
    <row r="9" spans="1:52" s="41" customFormat="1" ht="32.25" customHeight="1">
      <c r="A9" s="4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AZ9" s="40"/>
    </row>
    <row r="10" spans="1:52" s="41" customFormat="1" ht="32.25" customHeight="1">
      <c r="A10" s="42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AZ10" s="40"/>
    </row>
    <row r="11" spans="1:52" s="41" customFormat="1" ht="32.25" customHeight="1">
      <c r="A11" s="40">
        <v>2</v>
      </c>
      <c r="B11" s="41" t="s">
        <v>28</v>
      </c>
      <c r="F11" s="106">
        <f>+A26</f>
        <v>39448</v>
      </c>
      <c r="G11" s="106"/>
      <c r="H11" s="106"/>
      <c r="I11" s="106"/>
      <c r="J11" s="106"/>
      <c r="AZ11" s="40"/>
    </row>
    <row r="12" spans="1:52" s="41" customFormat="1" ht="32.25" customHeight="1">
      <c r="A12" s="40">
        <v>3</v>
      </c>
      <c r="B12" s="41" t="s">
        <v>29</v>
      </c>
      <c r="AZ12" s="40"/>
    </row>
    <row r="13" spans="1:32" s="41" customFormat="1" ht="24" customHeight="1">
      <c r="A13" s="42"/>
      <c r="B13" s="45" t="s">
        <v>4</v>
      </c>
      <c r="C13" s="46"/>
      <c r="D13" s="59" t="s">
        <v>69</v>
      </c>
      <c r="E13" s="59"/>
      <c r="F13" s="59"/>
      <c r="G13" s="59"/>
      <c r="H13" s="59"/>
      <c r="I13" s="59"/>
      <c r="J13" s="59"/>
      <c r="K13" s="60"/>
      <c r="AF13" s="40"/>
    </row>
    <row r="14" spans="1:32" s="41" customFormat="1" ht="24" customHeight="1">
      <c r="A14" s="42"/>
      <c r="B14" s="45" t="s">
        <v>5</v>
      </c>
      <c r="C14" s="46"/>
      <c r="D14" s="61" t="s">
        <v>55</v>
      </c>
      <c r="E14" s="61"/>
      <c r="F14" s="61"/>
      <c r="G14" s="61"/>
      <c r="H14" s="61"/>
      <c r="I14" s="61"/>
      <c r="J14" s="61"/>
      <c r="K14" s="62"/>
      <c r="AF14" s="40"/>
    </row>
    <row r="15" spans="1:11" s="42" customFormat="1" ht="24" customHeight="1">
      <c r="A15" s="43"/>
      <c r="B15" s="47" t="s">
        <v>6</v>
      </c>
      <c r="C15" s="48"/>
      <c r="D15" s="61" t="s">
        <v>2</v>
      </c>
      <c r="E15" s="63"/>
      <c r="F15" s="63"/>
      <c r="G15" s="61"/>
      <c r="H15" s="63"/>
      <c r="I15" s="61"/>
      <c r="J15" s="63"/>
      <c r="K15" s="64"/>
    </row>
    <row r="16" spans="2:32" s="42" customFormat="1" ht="39.75" customHeight="1">
      <c r="B16" s="103" t="s">
        <v>7</v>
      </c>
      <c r="C16" s="104"/>
      <c r="D16" s="65" t="s">
        <v>3</v>
      </c>
      <c r="E16" s="66"/>
      <c r="F16" s="66"/>
      <c r="G16" s="65"/>
      <c r="H16" s="66"/>
      <c r="I16" s="65"/>
      <c r="J16" s="66"/>
      <c r="K16" s="67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s="42" customFormat="1" ht="39.75" customHeight="1">
      <c r="B17" s="103" t="s">
        <v>42</v>
      </c>
      <c r="C17" s="104"/>
      <c r="D17" s="65" t="s">
        <v>43</v>
      </c>
      <c r="E17" s="66"/>
      <c r="F17" s="66"/>
      <c r="G17" s="65"/>
      <c r="H17" s="66"/>
      <c r="I17" s="65"/>
      <c r="J17" s="66"/>
      <c r="K17" s="67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2:32" s="3" customFormat="1" ht="13.5">
      <c r="B18" s="8"/>
      <c r="C18" s="4"/>
      <c r="D18" s="6"/>
      <c r="E18" s="6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53">
        <v>19</v>
      </c>
      <c r="AD18" s="6"/>
      <c r="AE18" s="6"/>
      <c r="AF18" s="6"/>
    </row>
    <row r="19" spans="1:32" ht="19.5" customHeight="1">
      <c r="A19" s="29"/>
      <c r="B19" s="11"/>
      <c r="C19" s="57" t="s">
        <v>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6"/>
      <c r="S19" s="17"/>
      <c r="T19" s="57" t="s">
        <v>16</v>
      </c>
      <c r="U19" s="17"/>
      <c r="V19" s="17"/>
      <c r="W19" s="17"/>
      <c r="X19" s="20"/>
      <c r="Y19" s="17"/>
      <c r="Z19" s="50"/>
      <c r="AA19" s="50"/>
      <c r="AB19" s="25"/>
      <c r="AC19" s="1">
        <v>20</v>
      </c>
      <c r="AF19" s="5"/>
    </row>
    <row r="20" spans="1:29" ht="19.5" customHeight="1">
      <c r="A20" s="31"/>
      <c r="B20" s="11" t="s">
        <v>10</v>
      </c>
      <c r="C20" s="58" t="s">
        <v>9</v>
      </c>
      <c r="D20" s="20"/>
      <c r="E20" s="20"/>
      <c r="F20" s="20"/>
      <c r="G20" s="20"/>
      <c r="H20" s="18"/>
      <c r="I20" s="19" t="s">
        <v>15</v>
      </c>
      <c r="J20" s="20"/>
      <c r="K20" s="20"/>
      <c r="L20" s="20"/>
      <c r="M20" s="20"/>
      <c r="N20" s="20"/>
      <c r="O20" s="20"/>
      <c r="P20" s="20"/>
      <c r="Q20" s="20"/>
      <c r="R20" s="18"/>
      <c r="S20" s="20"/>
      <c r="T20" s="58" t="str">
        <f>+C20</f>
        <v>待機</v>
      </c>
      <c r="U20" s="20"/>
      <c r="V20" s="20"/>
      <c r="W20" s="20"/>
      <c r="X20" s="11" t="str">
        <f>+I20</f>
        <v>機械稼働</v>
      </c>
      <c r="Y20" s="19"/>
      <c r="Z20" s="20"/>
      <c r="AA20" s="18"/>
      <c r="AB20" s="31" t="s">
        <v>17</v>
      </c>
      <c r="AC20" s="1">
        <v>24</v>
      </c>
    </row>
    <row r="21" spans="1:28" ht="24" customHeight="1">
      <c r="A21" s="31"/>
      <c r="B21" s="13" t="s">
        <v>31</v>
      </c>
      <c r="C21" s="19" t="s">
        <v>47</v>
      </c>
      <c r="D21" s="20"/>
      <c r="E21" s="18"/>
      <c r="F21" s="19" t="s">
        <v>32</v>
      </c>
      <c r="G21" s="20"/>
      <c r="H21" s="18"/>
      <c r="I21" s="32">
        <f>+X21</f>
        <v>1</v>
      </c>
      <c r="J21" s="18"/>
      <c r="K21" s="33">
        <f>+Y21</f>
        <v>1.5</v>
      </c>
      <c r="L21" s="20"/>
      <c r="M21" s="18"/>
      <c r="N21" s="33">
        <f>+X21</f>
        <v>1</v>
      </c>
      <c r="O21" s="20"/>
      <c r="P21" s="20"/>
      <c r="Q21" s="20"/>
      <c r="R21" s="18"/>
      <c r="S21" s="20"/>
      <c r="T21" s="19" t="str">
        <f>+C21</f>
        <v>情報連絡員</v>
      </c>
      <c r="U21" s="20"/>
      <c r="V21" s="19" t="str">
        <f>+F21</f>
        <v>運転手等</v>
      </c>
      <c r="W21" s="20"/>
      <c r="X21" s="12">
        <v>1</v>
      </c>
      <c r="Y21" s="12">
        <v>1.5</v>
      </c>
      <c r="Z21" s="28" t="s">
        <v>50</v>
      </c>
      <c r="AA21" s="78"/>
      <c r="AB21" s="27"/>
    </row>
    <row r="22" spans="1:28" s="9" customFormat="1" ht="25.5" customHeight="1">
      <c r="A22" s="30"/>
      <c r="B22" s="13" t="s">
        <v>11</v>
      </c>
      <c r="C22" s="22">
        <v>0.7916666666666666</v>
      </c>
      <c r="D22" s="24">
        <v>0.2916666666666667</v>
      </c>
      <c r="E22" s="23"/>
      <c r="F22" s="22">
        <v>0.7916666666666666</v>
      </c>
      <c r="G22" s="24">
        <v>0.2916666666666667</v>
      </c>
      <c r="H22" s="23"/>
      <c r="I22" s="22">
        <v>0.7916666666666666</v>
      </c>
      <c r="J22" s="21">
        <v>0.8333333333333334</v>
      </c>
      <c r="K22" s="22">
        <f>+J22</f>
        <v>0.8333333333333334</v>
      </c>
      <c r="L22" s="24">
        <v>0.25</v>
      </c>
      <c r="M22" s="23"/>
      <c r="N22" s="22">
        <f>+L22</f>
        <v>0.25</v>
      </c>
      <c r="O22" s="21">
        <v>0.2916666666666667</v>
      </c>
      <c r="P22" s="22">
        <f>+O22</f>
        <v>0.2916666666666667</v>
      </c>
      <c r="Q22" s="24">
        <v>0.7916666666666666</v>
      </c>
      <c r="R22" s="23"/>
      <c r="S22" s="23"/>
      <c r="T22" s="28"/>
      <c r="U22" s="51"/>
      <c r="V22" s="12"/>
      <c r="W22" s="28"/>
      <c r="X22" s="13" t="s">
        <v>33</v>
      </c>
      <c r="Y22" s="13" t="s">
        <v>34</v>
      </c>
      <c r="Z22" s="54" t="s">
        <v>46</v>
      </c>
      <c r="AA22" s="79">
        <f>+W22</f>
        <v>0</v>
      </c>
      <c r="AB22" s="26"/>
    </row>
    <row r="23" spans="1:28" ht="51" customHeight="1">
      <c r="A23" s="10" t="s">
        <v>0</v>
      </c>
      <c r="B23" s="11" t="s">
        <v>1</v>
      </c>
      <c r="C23" s="13" t="s">
        <v>12</v>
      </c>
      <c r="D23" s="13" t="s">
        <v>13</v>
      </c>
      <c r="E23" s="13" t="s">
        <v>14</v>
      </c>
      <c r="F23" s="13" t="s">
        <v>12</v>
      </c>
      <c r="G23" s="13" t="s">
        <v>13</v>
      </c>
      <c r="H23" s="13" t="s">
        <v>14</v>
      </c>
      <c r="I23" s="13" t="s">
        <v>12</v>
      </c>
      <c r="J23" s="13" t="s">
        <v>13</v>
      </c>
      <c r="K23" s="13" t="s">
        <v>12</v>
      </c>
      <c r="L23" s="13" t="s">
        <v>13</v>
      </c>
      <c r="M23" s="13" t="s">
        <v>14</v>
      </c>
      <c r="N23" s="13" t="s">
        <v>12</v>
      </c>
      <c r="O23" s="13" t="s">
        <v>13</v>
      </c>
      <c r="P23" s="13" t="s">
        <v>12</v>
      </c>
      <c r="Q23" s="13" t="s">
        <v>13</v>
      </c>
      <c r="R23" s="13" t="s">
        <v>14</v>
      </c>
      <c r="S23" s="13"/>
      <c r="T23" s="13" t="s">
        <v>48</v>
      </c>
      <c r="U23" s="13" t="s">
        <v>49</v>
      </c>
      <c r="V23" s="13" t="s">
        <v>48</v>
      </c>
      <c r="W23" s="13" t="str">
        <f>+U23</f>
        <v>稼働の場合</v>
      </c>
      <c r="X23" s="54"/>
      <c r="Y23" s="55"/>
      <c r="Z23" s="13" t="s">
        <v>85</v>
      </c>
      <c r="AA23" s="86" t="s">
        <v>81</v>
      </c>
      <c r="AB23" s="11"/>
    </row>
    <row r="24" spans="1:28" ht="52.5" customHeight="1">
      <c r="A24" s="10" t="s">
        <v>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2">
        <f>+SUM(T26:T56)</f>
        <v>4</v>
      </c>
      <c r="U24" s="52">
        <f aca="true" t="shared" si="0" ref="U24:Z24">+SUM(U26:U56)</f>
        <v>30</v>
      </c>
      <c r="V24" s="52">
        <f t="shared" si="0"/>
        <v>2</v>
      </c>
      <c r="W24" s="52">
        <f t="shared" si="0"/>
        <v>27</v>
      </c>
      <c r="X24" s="52">
        <f t="shared" si="0"/>
        <v>16</v>
      </c>
      <c r="Y24" s="52">
        <f t="shared" si="0"/>
        <v>20</v>
      </c>
      <c r="Z24" s="52">
        <f t="shared" si="0"/>
        <v>26</v>
      </c>
      <c r="AA24" s="52">
        <f>+SUM(AA26:AA56)</f>
        <v>0</v>
      </c>
      <c r="AB24" s="11"/>
    </row>
    <row r="25" spans="1:28" ht="3.75" customHeight="1">
      <c r="A25" s="3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2"/>
      <c r="U25" s="52"/>
      <c r="V25" s="52"/>
      <c r="W25" s="52"/>
      <c r="X25" s="52"/>
      <c r="Y25" s="52"/>
      <c r="Z25" s="52"/>
      <c r="AA25" s="52"/>
      <c r="AB25" s="11"/>
    </row>
    <row r="26" spans="1:28" ht="29.25" customHeight="1">
      <c r="A26" s="69">
        <v>39448</v>
      </c>
      <c r="B26" s="56">
        <f aca="true" t="shared" si="1" ref="B26:B56">IF(A26="","",A26)</f>
        <v>39448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14"/>
      <c r="T26" s="52">
        <f>IF(SUM(C26:D26)=0,0,IF(Z26=0,IF(D26&gt;C26,D26-C26,AC$20-C26+D26-E26),0))</f>
        <v>0</v>
      </c>
      <c r="U26" s="14">
        <f>+IF(SUM(C26:D26)=0,0,IF(T26=0,AC$20-C26+D26-Z26,0))</f>
        <v>0</v>
      </c>
      <c r="V26" s="14">
        <f>+IF(SUM(F26:G26)=0,0,IF(Z26=0,IF(G26&gt;F26,G26-F26,AC$20-F26+G26-H26),0))</f>
        <v>0</v>
      </c>
      <c r="W26" s="14">
        <f>+IF(SUM(F26:G26)=0,0,IF(V26=0,IF(G26&gt;F26,G26-F26-H26,AC$20-F26+G26-H26),0))</f>
        <v>0</v>
      </c>
      <c r="X26" s="14">
        <f>+J26-I26+O26-N26+Q26-P26-R26</f>
        <v>0</v>
      </c>
      <c r="Y26" s="14">
        <f>IF(SUM(K26:L26)=0,0,IF(L26&gt;K26,L26-K26-M26,AC$20-K26+L26-M26))</f>
        <v>0</v>
      </c>
      <c r="Z26" s="14">
        <f>IF(SUM(I26:L26,N26:O26)=0,0,+J26-I26+IF(L26&gt;K26,L26-K26,AC$20-K26+L26)+O26-N26)</f>
        <v>0</v>
      </c>
      <c r="AA26" s="14">
        <f>+IF(Z26&lt;AA$22,Z26,0)</f>
        <v>0</v>
      </c>
      <c r="AB26" s="11"/>
    </row>
    <row r="27" spans="1:28" ht="29.25" customHeight="1">
      <c r="A27" s="15">
        <f aca="true" t="shared" si="2" ref="A27:A55">+A26+1</f>
        <v>39449</v>
      </c>
      <c r="B27" s="56">
        <f t="shared" si="1"/>
        <v>39449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11"/>
      <c r="T27" s="52">
        <f aca="true" t="shared" si="3" ref="T27:T55">IF(SUM(C27:D27)=0,0,IF(Z27=0,IF(D27&gt;C27,D27-C27,AC$20-C27+D27-E27),0))</f>
        <v>0</v>
      </c>
      <c r="U27" s="14">
        <f aca="true" t="shared" si="4" ref="U27:U55">+IF(SUM(C27:D27)=0,0,IF(T27=0,AC$20-C27+D27-Z27,0))</f>
        <v>0</v>
      </c>
      <c r="V27" s="14">
        <f aca="true" t="shared" si="5" ref="V27:V55">+IF(SUM(F27:G27)=0,0,IF(Z27=0,IF(G27&gt;F27,G27-F27,AC$20-F27+G27-H27),0))</f>
        <v>0</v>
      </c>
      <c r="W27" s="14">
        <f aca="true" t="shared" si="6" ref="W27:W56">+IF(SUM(F27:G27)=0,0,IF(V27=0,IF(G27&gt;F27,G27-F27-H27,AC$20-F27+G27-H27),0))</f>
        <v>0</v>
      </c>
      <c r="X27" s="14">
        <f aca="true" t="shared" si="7" ref="X27:X55">+J27-I27+O27-N27+Q27-P27-R27</f>
        <v>0</v>
      </c>
      <c r="Y27" s="14">
        <f aca="true" t="shared" si="8" ref="Y27:Y55">IF(SUM(K27:L27)=0,0,IF(L27&gt;K27,L27-K27-M27,AC$20-K27+L27-M27))</f>
        <v>0</v>
      </c>
      <c r="Z27" s="14">
        <f aca="true" t="shared" si="9" ref="Z27:Z55">IF(SUM(I27:L27,N27:O27)=0,0,+J27-I27+IF(L27&gt;K27,L27-K27,AC$20-K27+L27)+O27-N27)</f>
        <v>0</v>
      </c>
      <c r="AA27" s="14">
        <f aca="true" t="shared" si="10" ref="AA27:AA56">+IF(Z27&lt;AA$22,Z27,0)</f>
        <v>0</v>
      </c>
      <c r="AB27" s="11"/>
    </row>
    <row r="28" spans="1:30" ht="29.25" customHeight="1">
      <c r="A28" s="15">
        <f t="shared" si="2"/>
        <v>39450</v>
      </c>
      <c r="B28" s="56">
        <f t="shared" si="1"/>
        <v>39450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10"/>
      <c r="T28" s="52">
        <f t="shared" si="3"/>
        <v>0</v>
      </c>
      <c r="U28" s="14">
        <f t="shared" si="4"/>
        <v>0</v>
      </c>
      <c r="V28" s="14">
        <f t="shared" si="5"/>
        <v>0</v>
      </c>
      <c r="W28" s="14">
        <f t="shared" si="6"/>
        <v>0</v>
      </c>
      <c r="X28" s="14">
        <f t="shared" si="7"/>
        <v>0</v>
      </c>
      <c r="Y28" s="14">
        <f t="shared" si="8"/>
        <v>0</v>
      </c>
      <c r="Z28" s="14">
        <f t="shared" si="9"/>
        <v>0</v>
      </c>
      <c r="AA28" s="14">
        <f t="shared" si="10"/>
        <v>0</v>
      </c>
      <c r="AB28" s="10"/>
      <c r="AC28" s="3"/>
      <c r="AD28" s="3"/>
    </row>
    <row r="29" spans="1:28" ht="29.25" customHeight="1">
      <c r="A29" s="15">
        <f t="shared" si="2"/>
        <v>39451</v>
      </c>
      <c r="B29" s="56">
        <f t="shared" si="1"/>
        <v>39451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/>
      <c r="T29" s="52">
        <f t="shared" si="3"/>
        <v>0</v>
      </c>
      <c r="U29" s="14">
        <f t="shared" si="4"/>
        <v>0</v>
      </c>
      <c r="V29" s="14">
        <f t="shared" si="5"/>
        <v>0</v>
      </c>
      <c r="W29" s="14">
        <f t="shared" si="6"/>
        <v>0</v>
      </c>
      <c r="X29" s="14">
        <f t="shared" si="7"/>
        <v>0</v>
      </c>
      <c r="Y29" s="14">
        <f t="shared" si="8"/>
        <v>0</v>
      </c>
      <c r="Z29" s="14">
        <f t="shared" si="9"/>
        <v>0</v>
      </c>
      <c r="AA29" s="14">
        <f t="shared" si="10"/>
        <v>0</v>
      </c>
      <c r="AB29" s="11"/>
    </row>
    <row r="30" spans="1:28" ht="29.25" customHeight="1">
      <c r="A30" s="15">
        <f t="shared" si="2"/>
        <v>39452</v>
      </c>
      <c r="B30" s="56">
        <f t="shared" si="1"/>
        <v>39452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11"/>
      <c r="T30" s="52">
        <f t="shared" si="3"/>
        <v>0</v>
      </c>
      <c r="U30" s="14">
        <f t="shared" si="4"/>
        <v>0</v>
      </c>
      <c r="V30" s="14">
        <f t="shared" si="5"/>
        <v>0</v>
      </c>
      <c r="W30" s="14">
        <f t="shared" si="6"/>
        <v>0</v>
      </c>
      <c r="X30" s="14">
        <f t="shared" si="7"/>
        <v>0</v>
      </c>
      <c r="Y30" s="14">
        <f t="shared" si="8"/>
        <v>0</v>
      </c>
      <c r="Z30" s="14">
        <f t="shared" si="9"/>
        <v>0</v>
      </c>
      <c r="AA30" s="14">
        <f t="shared" si="10"/>
        <v>0</v>
      </c>
      <c r="AB30" s="11"/>
    </row>
    <row r="31" spans="1:28" ht="29.25" customHeight="1">
      <c r="A31" s="15">
        <f t="shared" si="2"/>
        <v>39453</v>
      </c>
      <c r="B31" s="56">
        <f t="shared" si="1"/>
        <v>39453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11"/>
      <c r="T31" s="52">
        <f t="shared" si="3"/>
        <v>0</v>
      </c>
      <c r="U31" s="14">
        <f t="shared" si="4"/>
        <v>0</v>
      </c>
      <c r="V31" s="14">
        <f t="shared" si="5"/>
        <v>0</v>
      </c>
      <c r="W31" s="14">
        <f t="shared" si="6"/>
        <v>0</v>
      </c>
      <c r="X31" s="14">
        <f t="shared" si="7"/>
        <v>0</v>
      </c>
      <c r="Y31" s="14">
        <f t="shared" si="8"/>
        <v>0</v>
      </c>
      <c r="Z31" s="14">
        <f t="shared" si="9"/>
        <v>0</v>
      </c>
      <c r="AA31" s="14">
        <f t="shared" si="10"/>
        <v>0</v>
      </c>
      <c r="AB31" s="11"/>
    </row>
    <row r="32" spans="1:28" ht="29.25" customHeight="1">
      <c r="A32" s="15">
        <f t="shared" si="2"/>
        <v>39454</v>
      </c>
      <c r="B32" s="56">
        <f t="shared" si="1"/>
        <v>39454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11"/>
      <c r="T32" s="52">
        <f t="shared" si="3"/>
        <v>0</v>
      </c>
      <c r="U32" s="14">
        <f t="shared" si="4"/>
        <v>0</v>
      </c>
      <c r="V32" s="14">
        <f t="shared" si="5"/>
        <v>0</v>
      </c>
      <c r="W32" s="14">
        <f t="shared" si="6"/>
        <v>0</v>
      </c>
      <c r="X32" s="14">
        <f t="shared" si="7"/>
        <v>0</v>
      </c>
      <c r="Y32" s="14">
        <f t="shared" si="8"/>
        <v>0</v>
      </c>
      <c r="Z32" s="14">
        <f t="shared" si="9"/>
        <v>0</v>
      </c>
      <c r="AA32" s="14">
        <f t="shared" si="10"/>
        <v>0</v>
      </c>
      <c r="AB32" s="11"/>
    </row>
    <row r="33" spans="1:28" ht="29.25" customHeight="1">
      <c r="A33" s="15">
        <f t="shared" si="2"/>
        <v>39455</v>
      </c>
      <c r="B33" s="56">
        <f t="shared" si="1"/>
        <v>39455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11"/>
      <c r="T33" s="52">
        <f t="shared" si="3"/>
        <v>0</v>
      </c>
      <c r="U33" s="14">
        <f t="shared" si="4"/>
        <v>0</v>
      </c>
      <c r="V33" s="14">
        <f t="shared" si="5"/>
        <v>0</v>
      </c>
      <c r="W33" s="14">
        <f t="shared" si="6"/>
        <v>0</v>
      </c>
      <c r="X33" s="14">
        <f t="shared" si="7"/>
        <v>0</v>
      </c>
      <c r="Y33" s="14">
        <f t="shared" si="8"/>
        <v>0</v>
      </c>
      <c r="Z33" s="14">
        <f t="shared" si="9"/>
        <v>0</v>
      </c>
      <c r="AA33" s="14">
        <f t="shared" si="10"/>
        <v>0</v>
      </c>
      <c r="AB33" s="11"/>
    </row>
    <row r="34" spans="1:28" ht="29.25" customHeight="1">
      <c r="A34" s="15">
        <f t="shared" si="2"/>
        <v>39456</v>
      </c>
      <c r="B34" s="56">
        <f t="shared" si="1"/>
        <v>39456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11"/>
      <c r="T34" s="52">
        <f t="shared" si="3"/>
        <v>0</v>
      </c>
      <c r="U34" s="14">
        <f t="shared" si="4"/>
        <v>0</v>
      </c>
      <c r="V34" s="14">
        <f t="shared" si="5"/>
        <v>0</v>
      </c>
      <c r="W34" s="14">
        <f t="shared" si="6"/>
        <v>0</v>
      </c>
      <c r="X34" s="14">
        <f t="shared" si="7"/>
        <v>0</v>
      </c>
      <c r="Y34" s="14">
        <f t="shared" si="8"/>
        <v>0</v>
      </c>
      <c r="Z34" s="14">
        <f t="shared" si="9"/>
        <v>0</v>
      </c>
      <c r="AA34" s="14">
        <f t="shared" si="10"/>
        <v>0</v>
      </c>
      <c r="AB34" s="11"/>
    </row>
    <row r="35" spans="1:28" ht="29.25" customHeight="1">
      <c r="A35" s="15">
        <f t="shared" si="2"/>
        <v>39457</v>
      </c>
      <c r="B35" s="56">
        <f t="shared" si="1"/>
        <v>39457</v>
      </c>
      <c r="C35" s="68">
        <v>23</v>
      </c>
      <c r="D35" s="68">
        <v>7</v>
      </c>
      <c r="E35" s="68">
        <v>1</v>
      </c>
      <c r="F35" s="68">
        <v>21</v>
      </c>
      <c r="G35" s="68">
        <v>3</v>
      </c>
      <c r="H35" s="68"/>
      <c r="I35" s="68"/>
      <c r="J35" s="68"/>
      <c r="K35" s="68">
        <v>20</v>
      </c>
      <c r="L35" s="68">
        <v>23</v>
      </c>
      <c r="M35" s="68"/>
      <c r="N35" s="68">
        <v>6</v>
      </c>
      <c r="O35" s="68">
        <v>7</v>
      </c>
      <c r="P35" s="68"/>
      <c r="Q35" s="68"/>
      <c r="R35" s="68"/>
      <c r="S35" s="11"/>
      <c r="T35" s="52">
        <f t="shared" si="3"/>
        <v>0</v>
      </c>
      <c r="U35" s="14">
        <f t="shared" si="4"/>
        <v>4</v>
      </c>
      <c r="V35" s="14">
        <f t="shared" si="5"/>
        <v>0</v>
      </c>
      <c r="W35" s="14">
        <f t="shared" si="6"/>
        <v>6</v>
      </c>
      <c r="X35" s="14">
        <f t="shared" si="7"/>
        <v>1</v>
      </c>
      <c r="Y35" s="14">
        <f t="shared" si="8"/>
        <v>3</v>
      </c>
      <c r="Z35" s="14">
        <f t="shared" si="9"/>
        <v>4</v>
      </c>
      <c r="AA35" s="14">
        <f t="shared" si="10"/>
        <v>0</v>
      </c>
      <c r="AB35" s="11"/>
    </row>
    <row r="36" spans="1:28" ht="29.25" customHeight="1">
      <c r="A36" s="15">
        <f t="shared" si="2"/>
        <v>39458</v>
      </c>
      <c r="B36" s="56">
        <f t="shared" si="1"/>
        <v>39458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11"/>
      <c r="T36" s="52">
        <f t="shared" si="3"/>
        <v>0</v>
      </c>
      <c r="U36" s="14">
        <f t="shared" si="4"/>
        <v>0</v>
      </c>
      <c r="V36" s="14">
        <f t="shared" si="5"/>
        <v>0</v>
      </c>
      <c r="W36" s="14">
        <f t="shared" si="6"/>
        <v>0</v>
      </c>
      <c r="X36" s="14">
        <f t="shared" si="7"/>
        <v>0</v>
      </c>
      <c r="Y36" s="14">
        <f t="shared" si="8"/>
        <v>0</v>
      </c>
      <c r="Z36" s="14">
        <f t="shared" si="9"/>
        <v>0</v>
      </c>
      <c r="AA36" s="14">
        <f t="shared" si="10"/>
        <v>0</v>
      </c>
      <c r="AB36" s="11"/>
    </row>
    <row r="37" spans="1:28" ht="29.25" customHeight="1">
      <c r="A37" s="15">
        <f t="shared" si="2"/>
        <v>39459</v>
      </c>
      <c r="B37" s="56">
        <f t="shared" si="1"/>
        <v>39459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11"/>
      <c r="T37" s="52">
        <f t="shared" si="3"/>
        <v>0</v>
      </c>
      <c r="U37" s="14">
        <f t="shared" si="4"/>
        <v>0</v>
      </c>
      <c r="V37" s="14">
        <f t="shared" si="5"/>
        <v>0</v>
      </c>
      <c r="W37" s="14">
        <f t="shared" si="6"/>
        <v>0</v>
      </c>
      <c r="X37" s="14">
        <f t="shared" si="7"/>
        <v>0</v>
      </c>
      <c r="Y37" s="14">
        <f t="shared" si="8"/>
        <v>0</v>
      </c>
      <c r="Z37" s="14">
        <f t="shared" si="9"/>
        <v>0</v>
      </c>
      <c r="AA37" s="14">
        <f t="shared" si="10"/>
        <v>0</v>
      </c>
      <c r="AB37" s="11"/>
    </row>
    <row r="38" spans="1:28" ht="29.25" customHeight="1">
      <c r="A38" s="15">
        <f t="shared" si="2"/>
        <v>39460</v>
      </c>
      <c r="B38" s="56">
        <f t="shared" si="1"/>
        <v>39460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11"/>
      <c r="T38" s="52">
        <f t="shared" si="3"/>
        <v>0</v>
      </c>
      <c r="U38" s="14">
        <f t="shared" si="4"/>
        <v>0</v>
      </c>
      <c r="V38" s="14">
        <f t="shared" si="5"/>
        <v>0</v>
      </c>
      <c r="W38" s="14">
        <f t="shared" si="6"/>
        <v>0</v>
      </c>
      <c r="X38" s="14">
        <f t="shared" si="7"/>
        <v>0</v>
      </c>
      <c r="Y38" s="14">
        <f t="shared" si="8"/>
        <v>0</v>
      </c>
      <c r="Z38" s="14">
        <f t="shared" si="9"/>
        <v>0</v>
      </c>
      <c r="AA38" s="14">
        <f t="shared" si="10"/>
        <v>0</v>
      </c>
      <c r="AB38" s="11"/>
    </row>
    <row r="39" spans="1:28" ht="29.25" customHeight="1">
      <c r="A39" s="15">
        <f t="shared" si="2"/>
        <v>39461</v>
      </c>
      <c r="B39" s="56">
        <f t="shared" si="1"/>
        <v>39461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11"/>
      <c r="T39" s="52">
        <f t="shared" si="3"/>
        <v>0</v>
      </c>
      <c r="U39" s="14">
        <f t="shared" si="4"/>
        <v>0</v>
      </c>
      <c r="V39" s="14">
        <f t="shared" si="5"/>
        <v>0</v>
      </c>
      <c r="W39" s="14">
        <f t="shared" si="6"/>
        <v>0</v>
      </c>
      <c r="X39" s="14">
        <f t="shared" si="7"/>
        <v>0</v>
      </c>
      <c r="Y39" s="14">
        <f t="shared" si="8"/>
        <v>0</v>
      </c>
      <c r="Z39" s="14">
        <f t="shared" si="9"/>
        <v>0</v>
      </c>
      <c r="AA39" s="14">
        <f t="shared" si="10"/>
        <v>0</v>
      </c>
      <c r="AB39" s="11"/>
    </row>
    <row r="40" spans="1:28" ht="29.25" customHeight="1">
      <c r="A40" s="15">
        <f t="shared" si="2"/>
        <v>39462</v>
      </c>
      <c r="B40" s="56">
        <f t="shared" si="1"/>
        <v>39462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11"/>
      <c r="T40" s="52">
        <f t="shared" si="3"/>
        <v>0</v>
      </c>
      <c r="U40" s="14">
        <f t="shared" si="4"/>
        <v>0</v>
      </c>
      <c r="V40" s="14">
        <f t="shared" si="5"/>
        <v>0</v>
      </c>
      <c r="W40" s="14">
        <f t="shared" si="6"/>
        <v>0</v>
      </c>
      <c r="X40" s="14">
        <f t="shared" si="7"/>
        <v>0</v>
      </c>
      <c r="Y40" s="14">
        <f t="shared" si="8"/>
        <v>0</v>
      </c>
      <c r="Z40" s="14">
        <f t="shared" si="9"/>
        <v>0</v>
      </c>
      <c r="AA40" s="14">
        <f t="shared" si="10"/>
        <v>0</v>
      </c>
      <c r="AB40" s="11"/>
    </row>
    <row r="41" spans="1:28" ht="29.25" customHeight="1">
      <c r="A41" s="15">
        <f t="shared" si="2"/>
        <v>39463</v>
      </c>
      <c r="B41" s="56">
        <f t="shared" si="1"/>
        <v>39463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11"/>
      <c r="T41" s="52">
        <f t="shared" si="3"/>
        <v>0</v>
      </c>
      <c r="U41" s="14">
        <f t="shared" si="4"/>
        <v>0</v>
      </c>
      <c r="V41" s="14">
        <f t="shared" si="5"/>
        <v>0</v>
      </c>
      <c r="W41" s="14">
        <f t="shared" si="6"/>
        <v>0</v>
      </c>
      <c r="X41" s="14">
        <f t="shared" si="7"/>
        <v>0</v>
      </c>
      <c r="Y41" s="14">
        <f t="shared" si="8"/>
        <v>0</v>
      </c>
      <c r="Z41" s="14">
        <f t="shared" si="9"/>
        <v>0</v>
      </c>
      <c r="AA41" s="14">
        <f t="shared" si="10"/>
        <v>0</v>
      </c>
      <c r="AB41" s="11"/>
    </row>
    <row r="42" spans="1:28" ht="29.25" customHeight="1">
      <c r="A42" s="15">
        <f t="shared" si="2"/>
        <v>39464</v>
      </c>
      <c r="B42" s="56">
        <f t="shared" si="1"/>
        <v>39464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1"/>
      <c r="T42" s="52">
        <f t="shared" si="3"/>
        <v>0</v>
      </c>
      <c r="U42" s="14">
        <f t="shared" si="4"/>
        <v>0</v>
      </c>
      <c r="V42" s="14">
        <f t="shared" si="5"/>
        <v>0</v>
      </c>
      <c r="W42" s="14">
        <f t="shared" si="6"/>
        <v>0</v>
      </c>
      <c r="X42" s="14">
        <f t="shared" si="7"/>
        <v>0</v>
      </c>
      <c r="Y42" s="14">
        <f t="shared" si="8"/>
        <v>0</v>
      </c>
      <c r="Z42" s="14">
        <f t="shared" si="9"/>
        <v>0</v>
      </c>
      <c r="AA42" s="14">
        <f t="shared" si="10"/>
        <v>0</v>
      </c>
      <c r="AB42" s="11"/>
    </row>
    <row r="43" spans="1:28" ht="29.25" customHeight="1">
      <c r="A43" s="15">
        <f t="shared" si="2"/>
        <v>39465</v>
      </c>
      <c r="B43" s="56">
        <f t="shared" si="1"/>
        <v>39465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11"/>
      <c r="T43" s="52">
        <f t="shared" si="3"/>
        <v>0</v>
      </c>
      <c r="U43" s="14">
        <f t="shared" si="4"/>
        <v>0</v>
      </c>
      <c r="V43" s="14">
        <f t="shared" si="5"/>
        <v>0</v>
      </c>
      <c r="W43" s="14">
        <f t="shared" si="6"/>
        <v>0</v>
      </c>
      <c r="X43" s="14">
        <f t="shared" si="7"/>
        <v>0</v>
      </c>
      <c r="Y43" s="14">
        <f t="shared" si="8"/>
        <v>0</v>
      </c>
      <c r="Z43" s="14">
        <f t="shared" si="9"/>
        <v>0</v>
      </c>
      <c r="AA43" s="14">
        <f t="shared" si="10"/>
        <v>0</v>
      </c>
      <c r="AB43" s="11"/>
    </row>
    <row r="44" spans="1:28" ht="29.25" customHeight="1">
      <c r="A44" s="15">
        <f t="shared" si="2"/>
        <v>39466</v>
      </c>
      <c r="B44" s="56">
        <f t="shared" si="1"/>
        <v>39466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11"/>
      <c r="T44" s="52">
        <f t="shared" si="3"/>
        <v>0</v>
      </c>
      <c r="U44" s="14">
        <f t="shared" si="4"/>
        <v>0</v>
      </c>
      <c r="V44" s="14">
        <f t="shared" si="5"/>
        <v>0</v>
      </c>
      <c r="W44" s="14">
        <f t="shared" si="6"/>
        <v>0</v>
      </c>
      <c r="X44" s="14">
        <f t="shared" si="7"/>
        <v>0</v>
      </c>
      <c r="Y44" s="14">
        <f t="shared" si="8"/>
        <v>0</v>
      </c>
      <c r="Z44" s="14">
        <f t="shared" si="9"/>
        <v>0</v>
      </c>
      <c r="AA44" s="14">
        <f t="shared" si="10"/>
        <v>0</v>
      </c>
      <c r="AB44" s="11"/>
    </row>
    <row r="45" spans="1:28" ht="29.25" customHeight="1">
      <c r="A45" s="15">
        <f t="shared" si="2"/>
        <v>39467</v>
      </c>
      <c r="B45" s="56">
        <f t="shared" si="1"/>
        <v>39467</v>
      </c>
      <c r="C45" s="68">
        <v>19</v>
      </c>
      <c r="D45" s="68">
        <v>7</v>
      </c>
      <c r="E45" s="68">
        <v>1</v>
      </c>
      <c r="F45" s="68">
        <v>19</v>
      </c>
      <c r="G45" s="68">
        <v>7</v>
      </c>
      <c r="H45" s="68">
        <v>1</v>
      </c>
      <c r="I45" s="68"/>
      <c r="J45" s="68"/>
      <c r="K45" s="68">
        <v>3</v>
      </c>
      <c r="L45" s="68">
        <v>6</v>
      </c>
      <c r="M45" s="68">
        <v>1</v>
      </c>
      <c r="N45" s="68">
        <v>6</v>
      </c>
      <c r="O45" s="68">
        <v>7</v>
      </c>
      <c r="P45" s="68">
        <v>7</v>
      </c>
      <c r="Q45" s="68">
        <v>19</v>
      </c>
      <c r="R45" s="68">
        <v>1</v>
      </c>
      <c r="S45" s="11"/>
      <c r="T45" s="52">
        <f t="shared" si="3"/>
        <v>0</v>
      </c>
      <c r="U45" s="14">
        <f t="shared" si="4"/>
        <v>8</v>
      </c>
      <c r="V45" s="14">
        <f t="shared" si="5"/>
        <v>0</v>
      </c>
      <c r="W45" s="14">
        <f t="shared" si="6"/>
        <v>11</v>
      </c>
      <c r="X45" s="14">
        <f t="shared" si="7"/>
        <v>12</v>
      </c>
      <c r="Y45" s="14">
        <f t="shared" si="8"/>
        <v>2</v>
      </c>
      <c r="Z45" s="14">
        <f t="shared" si="9"/>
        <v>4</v>
      </c>
      <c r="AA45" s="14">
        <f t="shared" si="10"/>
        <v>0</v>
      </c>
      <c r="AB45" s="11"/>
    </row>
    <row r="46" spans="1:28" ht="29.25" customHeight="1">
      <c r="A46" s="15">
        <f t="shared" si="2"/>
        <v>39468</v>
      </c>
      <c r="B46" s="56">
        <f t="shared" si="1"/>
        <v>39468</v>
      </c>
      <c r="C46" s="68">
        <v>19</v>
      </c>
      <c r="D46" s="68">
        <v>7</v>
      </c>
      <c r="E46" s="68">
        <v>1</v>
      </c>
      <c r="F46" s="68">
        <v>21</v>
      </c>
      <c r="G46" s="68">
        <v>23</v>
      </c>
      <c r="H46" s="68"/>
      <c r="I46" s="68"/>
      <c r="J46" s="68"/>
      <c r="K46" s="68">
        <v>23</v>
      </c>
      <c r="L46" s="68">
        <v>5</v>
      </c>
      <c r="M46" s="68">
        <v>1</v>
      </c>
      <c r="N46" s="68">
        <v>6</v>
      </c>
      <c r="O46" s="68">
        <v>7</v>
      </c>
      <c r="P46" s="68">
        <v>7</v>
      </c>
      <c r="Q46" s="68">
        <v>8</v>
      </c>
      <c r="R46" s="68"/>
      <c r="S46" s="11"/>
      <c r="T46" s="52">
        <f t="shared" si="3"/>
        <v>0</v>
      </c>
      <c r="U46" s="14">
        <f t="shared" si="4"/>
        <v>5</v>
      </c>
      <c r="V46" s="14">
        <f t="shared" si="5"/>
        <v>0</v>
      </c>
      <c r="W46" s="14">
        <f t="shared" si="6"/>
        <v>2</v>
      </c>
      <c r="X46" s="14">
        <f t="shared" si="7"/>
        <v>2</v>
      </c>
      <c r="Y46" s="14">
        <f t="shared" si="8"/>
        <v>5</v>
      </c>
      <c r="Z46" s="14">
        <f t="shared" si="9"/>
        <v>7</v>
      </c>
      <c r="AA46" s="14">
        <f t="shared" si="10"/>
        <v>0</v>
      </c>
      <c r="AB46" s="11"/>
    </row>
    <row r="47" spans="1:28" ht="29.25" customHeight="1">
      <c r="A47" s="15">
        <f t="shared" si="2"/>
        <v>39469</v>
      </c>
      <c r="B47" s="56">
        <f t="shared" si="1"/>
        <v>39469</v>
      </c>
      <c r="C47" s="68">
        <v>23</v>
      </c>
      <c r="D47" s="68">
        <v>7</v>
      </c>
      <c r="E47" s="68">
        <v>1</v>
      </c>
      <c r="F47" s="68">
        <v>21</v>
      </c>
      <c r="G47" s="68">
        <v>3</v>
      </c>
      <c r="H47" s="68"/>
      <c r="I47" s="68"/>
      <c r="J47" s="68"/>
      <c r="K47" s="68">
        <v>20</v>
      </c>
      <c r="L47" s="68">
        <v>23</v>
      </c>
      <c r="M47" s="68"/>
      <c r="N47" s="68">
        <v>6</v>
      </c>
      <c r="O47" s="68">
        <v>7</v>
      </c>
      <c r="P47" s="68"/>
      <c r="Q47" s="68"/>
      <c r="R47" s="68"/>
      <c r="S47" s="11"/>
      <c r="T47" s="52">
        <f t="shared" si="3"/>
        <v>0</v>
      </c>
      <c r="U47" s="14">
        <f t="shared" si="4"/>
        <v>4</v>
      </c>
      <c r="V47" s="14">
        <f t="shared" si="5"/>
        <v>0</v>
      </c>
      <c r="W47" s="14">
        <f t="shared" si="6"/>
        <v>6</v>
      </c>
      <c r="X47" s="14">
        <f t="shared" si="7"/>
        <v>1</v>
      </c>
      <c r="Y47" s="14">
        <f t="shared" si="8"/>
        <v>3</v>
      </c>
      <c r="Z47" s="14">
        <f t="shared" si="9"/>
        <v>4</v>
      </c>
      <c r="AA47" s="14">
        <f t="shared" si="10"/>
        <v>0</v>
      </c>
      <c r="AB47" s="11"/>
    </row>
    <row r="48" spans="1:28" ht="29.25" customHeight="1">
      <c r="A48" s="15">
        <f t="shared" si="2"/>
        <v>39470</v>
      </c>
      <c r="B48" s="56">
        <f t="shared" si="1"/>
        <v>39470</v>
      </c>
      <c r="C48" s="68">
        <v>22</v>
      </c>
      <c r="D48" s="68">
        <v>5</v>
      </c>
      <c r="E48" s="68">
        <v>1</v>
      </c>
      <c r="F48" s="68">
        <v>23</v>
      </c>
      <c r="G48" s="68">
        <v>24</v>
      </c>
      <c r="H48" s="68"/>
      <c r="I48" s="68"/>
      <c r="J48" s="68"/>
      <c r="K48" s="68">
        <v>24</v>
      </c>
      <c r="L48" s="68">
        <v>3</v>
      </c>
      <c r="M48" s="68"/>
      <c r="N48" s="68"/>
      <c r="O48" s="68"/>
      <c r="P48" s="68"/>
      <c r="Q48" s="68"/>
      <c r="R48" s="68"/>
      <c r="S48" s="11"/>
      <c r="T48" s="52">
        <f t="shared" si="3"/>
        <v>0</v>
      </c>
      <c r="U48" s="14">
        <f t="shared" si="4"/>
        <v>4</v>
      </c>
      <c r="V48" s="14">
        <f t="shared" si="5"/>
        <v>0</v>
      </c>
      <c r="W48" s="14">
        <f t="shared" si="6"/>
        <v>1</v>
      </c>
      <c r="X48" s="14">
        <f t="shared" si="7"/>
        <v>0</v>
      </c>
      <c r="Y48" s="14">
        <f t="shared" si="8"/>
        <v>3</v>
      </c>
      <c r="Z48" s="14">
        <f t="shared" si="9"/>
        <v>3</v>
      </c>
      <c r="AA48" s="14">
        <f t="shared" si="10"/>
        <v>0</v>
      </c>
      <c r="AB48" s="11"/>
    </row>
    <row r="49" spans="1:28" ht="29.25" customHeight="1">
      <c r="A49" s="15">
        <f t="shared" si="2"/>
        <v>39471</v>
      </c>
      <c r="B49" s="56">
        <f t="shared" si="1"/>
        <v>39471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11"/>
      <c r="T49" s="52">
        <f t="shared" si="3"/>
        <v>0</v>
      </c>
      <c r="U49" s="14">
        <f t="shared" si="4"/>
        <v>0</v>
      </c>
      <c r="V49" s="14">
        <f t="shared" si="5"/>
        <v>0</v>
      </c>
      <c r="W49" s="14">
        <f t="shared" si="6"/>
        <v>0</v>
      </c>
      <c r="X49" s="14">
        <f t="shared" si="7"/>
        <v>0</v>
      </c>
      <c r="Y49" s="14">
        <f t="shared" si="8"/>
        <v>0</v>
      </c>
      <c r="Z49" s="14">
        <f t="shared" si="9"/>
        <v>0</v>
      </c>
      <c r="AA49" s="14">
        <f t="shared" si="10"/>
        <v>0</v>
      </c>
      <c r="AB49" s="11"/>
    </row>
    <row r="50" spans="1:28" ht="29.25" customHeight="1">
      <c r="A50" s="15">
        <f t="shared" si="2"/>
        <v>39472</v>
      </c>
      <c r="B50" s="56">
        <f t="shared" si="1"/>
        <v>39472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11"/>
      <c r="T50" s="52">
        <f t="shared" si="3"/>
        <v>0</v>
      </c>
      <c r="U50" s="14">
        <f t="shared" si="4"/>
        <v>0</v>
      </c>
      <c r="V50" s="14">
        <f t="shared" si="5"/>
        <v>0</v>
      </c>
      <c r="W50" s="14">
        <f t="shared" si="6"/>
        <v>0</v>
      </c>
      <c r="X50" s="14">
        <f t="shared" si="7"/>
        <v>0</v>
      </c>
      <c r="Y50" s="14">
        <f t="shared" si="8"/>
        <v>0</v>
      </c>
      <c r="Z50" s="14">
        <f t="shared" si="9"/>
        <v>0</v>
      </c>
      <c r="AA50" s="14">
        <f t="shared" si="10"/>
        <v>0</v>
      </c>
      <c r="AB50" s="11"/>
    </row>
    <row r="51" spans="1:28" ht="29.25" customHeight="1">
      <c r="A51" s="15">
        <f t="shared" si="2"/>
        <v>39473</v>
      </c>
      <c r="B51" s="56">
        <f t="shared" si="1"/>
        <v>39473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11"/>
      <c r="T51" s="52">
        <f t="shared" si="3"/>
        <v>0</v>
      </c>
      <c r="U51" s="14">
        <f t="shared" si="4"/>
        <v>0</v>
      </c>
      <c r="V51" s="14">
        <f t="shared" si="5"/>
        <v>0</v>
      </c>
      <c r="W51" s="14">
        <f t="shared" si="6"/>
        <v>0</v>
      </c>
      <c r="X51" s="14">
        <f t="shared" si="7"/>
        <v>0</v>
      </c>
      <c r="Y51" s="14">
        <f t="shared" si="8"/>
        <v>0</v>
      </c>
      <c r="Z51" s="14">
        <f t="shared" si="9"/>
        <v>0</v>
      </c>
      <c r="AA51" s="14">
        <f t="shared" si="10"/>
        <v>0</v>
      </c>
      <c r="AB51" s="11"/>
    </row>
    <row r="52" spans="1:28" ht="29.25" customHeight="1">
      <c r="A52" s="15">
        <f t="shared" si="2"/>
        <v>39474</v>
      </c>
      <c r="B52" s="56">
        <f t="shared" si="1"/>
        <v>39474</v>
      </c>
      <c r="C52" s="68">
        <v>19</v>
      </c>
      <c r="D52" s="68">
        <v>23</v>
      </c>
      <c r="E52" s="68"/>
      <c r="F52" s="68">
        <v>21</v>
      </c>
      <c r="G52" s="68">
        <v>23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11"/>
      <c r="T52" s="52">
        <f t="shared" si="3"/>
        <v>4</v>
      </c>
      <c r="U52" s="14">
        <f t="shared" si="4"/>
        <v>0</v>
      </c>
      <c r="V52" s="14">
        <f t="shared" si="5"/>
        <v>2</v>
      </c>
      <c r="W52" s="14">
        <f t="shared" si="6"/>
        <v>0</v>
      </c>
      <c r="X52" s="14">
        <f t="shared" si="7"/>
        <v>0</v>
      </c>
      <c r="Y52" s="14">
        <f t="shared" si="8"/>
        <v>0</v>
      </c>
      <c r="Z52" s="14">
        <f t="shared" si="9"/>
        <v>0</v>
      </c>
      <c r="AA52" s="14">
        <f t="shared" si="10"/>
        <v>0</v>
      </c>
      <c r="AB52" s="11"/>
    </row>
    <row r="53" spans="1:28" ht="29.25" customHeight="1">
      <c r="A53" s="15">
        <f t="shared" si="2"/>
        <v>39475</v>
      </c>
      <c r="B53" s="56">
        <f t="shared" si="1"/>
        <v>39475</v>
      </c>
      <c r="C53" s="68">
        <v>20</v>
      </c>
      <c r="D53" s="68">
        <v>5</v>
      </c>
      <c r="E53" s="68"/>
      <c r="F53" s="68">
        <v>23</v>
      </c>
      <c r="G53" s="68">
        <v>24</v>
      </c>
      <c r="H53" s="68"/>
      <c r="I53" s="68"/>
      <c r="J53" s="68"/>
      <c r="K53" s="68">
        <v>24</v>
      </c>
      <c r="L53" s="68">
        <v>4</v>
      </c>
      <c r="M53" s="68"/>
      <c r="N53" s="68"/>
      <c r="O53" s="68"/>
      <c r="P53" s="68"/>
      <c r="Q53" s="68"/>
      <c r="R53" s="68"/>
      <c r="S53" s="11"/>
      <c r="T53" s="52">
        <f t="shared" si="3"/>
        <v>0</v>
      </c>
      <c r="U53" s="14">
        <f t="shared" si="4"/>
        <v>5</v>
      </c>
      <c r="V53" s="14">
        <f t="shared" si="5"/>
        <v>0</v>
      </c>
      <c r="W53" s="14">
        <f t="shared" si="6"/>
        <v>1</v>
      </c>
      <c r="X53" s="14">
        <f t="shared" si="7"/>
        <v>0</v>
      </c>
      <c r="Y53" s="14">
        <f t="shared" si="8"/>
        <v>4</v>
      </c>
      <c r="Z53" s="14">
        <f t="shared" si="9"/>
        <v>4</v>
      </c>
      <c r="AA53" s="14">
        <f t="shared" si="10"/>
        <v>0</v>
      </c>
      <c r="AB53" s="11"/>
    </row>
    <row r="54" spans="1:28" ht="29.25" customHeight="1">
      <c r="A54" s="15">
        <f t="shared" si="2"/>
        <v>39476</v>
      </c>
      <c r="B54" s="56">
        <f t="shared" si="1"/>
        <v>39476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1"/>
      <c r="T54" s="52">
        <f t="shared" si="3"/>
        <v>0</v>
      </c>
      <c r="U54" s="14">
        <f t="shared" si="4"/>
        <v>0</v>
      </c>
      <c r="V54" s="14">
        <f t="shared" si="5"/>
        <v>0</v>
      </c>
      <c r="W54" s="14">
        <f t="shared" si="6"/>
        <v>0</v>
      </c>
      <c r="X54" s="14">
        <f t="shared" si="7"/>
        <v>0</v>
      </c>
      <c r="Y54" s="14">
        <f t="shared" si="8"/>
        <v>0</v>
      </c>
      <c r="Z54" s="14">
        <f t="shared" si="9"/>
        <v>0</v>
      </c>
      <c r="AA54" s="14">
        <f t="shared" si="10"/>
        <v>0</v>
      </c>
      <c r="AB54" s="11"/>
    </row>
    <row r="55" spans="1:28" ht="29.25" customHeight="1">
      <c r="A55" s="15">
        <f t="shared" si="2"/>
        <v>39477</v>
      </c>
      <c r="B55" s="56">
        <f t="shared" si="1"/>
        <v>39477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11"/>
      <c r="T55" s="52">
        <f t="shared" si="3"/>
        <v>0</v>
      </c>
      <c r="U55" s="14">
        <f t="shared" si="4"/>
        <v>0</v>
      </c>
      <c r="V55" s="14">
        <f t="shared" si="5"/>
        <v>0</v>
      </c>
      <c r="W55" s="14">
        <f t="shared" si="6"/>
        <v>0</v>
      </c>
      <c r="X55" s="14">
        <f t="shared" si="7"/>
        <v>0</v>
      </c>
      <c r="Y55" s="14">
        <f t="shared" si="8"/>
        <v>0</v>
      </c>
      <c r="Z55" s="14">
        <f t="shared" si="9"/>
        <v>0</v>
      </c>
      <c r="AA55" s="14">
        <f t="shared" si="10"/>
        <v>0</v>
      </c>
      <c r="AB55" s="11"/>
    </row>
    <row r="56" spans="1:28" ht="29.25" customHeight="1">
      <c r="A56" s="15">
        <f>+A55+1</f>
        <v>39478</v>
      </c>
      <c r="B56" s="56">
        <f t="shared" si="1"/>
        <v>39478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11"/>
      <c r="T56" s="52">
        <f>IF(SUM(C56:D56)=0,0,IF(Z56=0,IF(D56&gt;C56,D56-C56,AC$20-C56+D56-E56),0))</f>
        <v>0</v>
      </c>
      <c r="U56" s="14">
        <f>+IF(SUM(C56:D56)=0,0,IF(T56=0,AC$20-C56+D56-Z56,0))</f>
        <v>0</v>
      </c>
      <c r="V56" s="14">
        <f>+IF(SUM(F56:G56)=0,0,IF(Z56=0,IF(G56&gt;F56,G56-F56,AC$20-F56+G56-H56),0))</f>
        <v>0</v>
      </c>
      <c r="W56" s="14">
        <f t="shared" si="6"/>
        <v>0</v>
      </c>
      <c r="X56" s="14">
        <f>+J56-I56+O56-N56+Q56-P56-R56</f>
        <v>0</v>
      </c>
      <c r="Y56" s="14">
        <f>IF(SUM(K56:L56)=0,0,IF(L56&gt;K56,L56-K56-M56,AC$20-K56+L56-M56))</f>
        <v>0</v>
      </c>
      <c r="Z56" s="14">
        <f>IF(SUM(I56:L56,N56:O56)=0,0,+J56-I56+IF(L56&gt;K56,L56-K56,AC$20-K56+L56)+O56-N56)</f>
        <v>0</v>
      </c>
      <c r="AA56" s="14">
        <f t="shared" si="10"/>
        <v>0</v>
      </c>
      <c r="AB56" s="11"/>
    </row>
    <row r="57" spans="3:26" ht="24" customHeight="1">
      <c r="C57" s="5"/>
      <c r="F57" s="5"/>
      <c r="T57" s="1">
        <f>IF(SUM(C57:D57)=0,0,IF(Z57=0,IF(D57&gt;C57,D57-C57,AC$20-C57+D57-E57),0))</f>
        <v>0</v>
      </c>
      <c r="U57" s="1">
        <f>+IF(SUM(C57:D57)=0,0,IF(T57=0,AC$20-C57+D57-Z57,0))</f>
        <v>0</v>
      </c>
      <c r="V57" s="1">
        <f>+IF(SUM(F57:G57)=0,0,IF(Z57=0,IF(G57&gt;F57,G57-F57,AC$20-F57+G57-H57),0))</f>
        <v>0</v>
      </c>
      <c r="W57" s="1">
        <f>+IF(SUM(F57:G57)=0,0,IF(V57=0,IF(Z57&lt;W$22,IF(G57&gt;F57,G57-F57,AC$20-F57+G57-H57),0),0))</f>
        <v>0</v>
      </c>
      <c r="X57" s="1">
        <f>+J57-I57+O57-N57+Q57-P57-R57</f>
        <v>0</v>
      </c>
      <c r="Y57" s="1">
        <f>IF(SUM(K57:L57)=0,0,IF(L57&gt;K57,L57-K57-M57,AC$20-K57+L57-M57))</f>
        <v>0</v>
      </c>
      <c r="Z57" s="1">
        <f>IF(SUM(I57:L57,N57:O57)=0,0,+J57-I57+IF(L57&gt;K57,L57-K57,AC$20-K57+L57)+O57-N57)</f>
        <v>0</v>
      </c>
    </row>
    <row r="58" spans="1:30" ht="22.5" customHeight="1">
      <c r="A58" s="2" t="s">
        <v>30</v>
      </c>
      <c r="B58" s="100" t="s">
        <v>90</v>
      </c>
      <c r="C58" s="5"/>
      <c r="D58" s="3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6" ht="22.5" customHeight="1">
      <c r="A59" s="2" t="s">
        <v>38</v>
      </c>
      <c r="B59" s="1" t="s">
        <v>60</v>
      </c>
      <c r="C59" s="5"/>
      <c r="F59" s="5"/>
    </row>
    <row r="60" spans="1:2" ht="22.5" customHeight="1">
      <c r="A60" s="2" t="s">
        <v>44</v>
      </c>
      <c r="B60" s="1" t="s">
        <v>59</v>
      </c>
    </row>
    <row r="61" spans="1:2" ht="22.5" customHeight="1">
      <c r="A61" s="2" t="s">
        <v>45</v>
      </c>
      <c r="B61" s="1" t="s">
        <v>54</v>
      </c>
    </row>
    <row r="62" spans="1:2" ht="19.5" customHeight="1">
      <c r="A62" s="2" t="s">
        <v>51</v>
      </c>
      <c r="B62" s="4" t="s">
        <v>61</v>
      </c>
    </row>
    <row r="63" spans="1:2" ht="19.5" customHeight="1">
      <c r="A63" s="2" t="s">
        <v>53</v>
      </c>
      <c r="B63" s="1" t="s">
        <v>91</v>
      </c>
    </row>
    <row r="64" ht="19.5" customHeight="1">
      <c r="A64" s="2"/>
    </row>
    <row r="65" ht="19.5" customHeight="1"/>
    <row r="66" spans="2:30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ht="19.5" customHeight="1"/>
    <row r="68" ht="19.5" customHeight="1"/>
    <row r="69" ht="19.5" customHeight="1"/>
    <row r="70" ht="19.5" customHeight="1"/>
    <row r="71" ht="19.5" customHeight="1"/>
    <row r="72" spans="2:30" ht="19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ht="19.5" customHeight="1"/>
    <row r="74" ht="19.5" customHeight="1"/>
    <row r="75" ht="19.5" customHeight="1"/>
    <row r="76" ht="19.5" customHeight="1"/>
    <row r="77" spans="2:30" ht="19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ht="19.5" customHeight="1"/>
    <row r="79" ht="19.5" customHeight="1"/>
  </sheetData>
  <sheetProtection/>
  <mergeCells count="3">
    <mergeCell ref="B16:C16"/>
    <mergeCell ref="B17:C17"/>
    <mergeCell ref="F11:J11"/>
  </mergeCells>
  <printOptions/>
  <pageMargins left="0.78" right="0.29" top="0.37" bottom="0.17" header="0.16" footer="0.16"/>
  <pageSetup fitToHeight="1" fitToWidth="1" horizontalDpi="1200" verticalDpi="12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7"/>
  <sheetViews>
    <sheetView showZeros="0" view="pageBreakPreview" zoomScale="70" zoomScaleSheetLayoutView="70" zoomScalePageLayoutView="0" workbookViewId="0" topLeftCell="A49">
      <selection activeCell="B7" sqref="B7:O7"/>
    </sheetView>
  </sheetViews>
  <sheetFormatPr defaultColWidth="9.00390625" defaultRowHeight="13.5"/>
  <cols>
    <col min="1" max="1" width="10.375" style="3" customWidth="1"/>
    <col min="2" max="2" width="6.25390625" style="1" customWidth="1"/>
    <col min="3" max="4" width="7.00390625" style="1" customWidth="1"/>
    <col min="5" max="5" width="6.25390625" style="1" customWidth="1"/>
    <col min="6" max="7" width="7.00390625" style="1" customWidth="1"/>
    <col min="8" max="8" width="6.125" style="1" customWidth="1"/>
    <col min="9" max="11" width="7.00390625" style="1" customWidth="1"/>
    <col min="12" max="12" width="7.25390625" style="1" customWidth="1"/>
    <col min="13" max="13" width="6.00390625" style="1" customWidth="1"/>
    <col min="14" max="17" width="7.00390625" style="1" customWidth="1"/>
    <col min="18" max="18" width="6.125" style="1" customWidth="1"/>
    <col min="19" max="19" width="0.6171875" style="1" customWidth="1"/>
    <col min="20" max="20" width="7.125" style="1" customWidth="1"/>
    <col min="21" max="23" width="7.00390625" style="1" customWidth="1"/>
    <col min="24" max="24" width="7.125" style="1" customWidth="1"/>
    <col min="25" max="27" width="7.00390625" style="1" customWidth="1"/>
    <col min="28" max="28" width="10.25390625" style="1" customWidth="1"/>
    <col min="29" max="30" width="7.00390625" style="1" customWidth="1"/>
    <col min="31" max="56" width="8.75390625" style="1" customWidth="1"/>
    <col min="57" max="59" width="8.875" style="1" customWidth="1"/>
    <col min="60" max="16384" width="9.00390625" style="1" customWidth="1"/>
  </cols>
  <sheetData>
    <row r="1" spans="1:4" s="36" customFormat="1" ht="20.25">
      <c r="A1" s="35" t="s">
        <v>18</v>
      </c>
      <c r="D1" s="36" t="s">
        <v>87</v>
      </c>
    </row>
    <row r="2" spans="4:30" s="36" customFormat="1" ht="50.25" customHeight="1">
      <c r="D2" s="37"/>
      <c r="G2" s="37"/>
      <c r="H2" s="38"/>
      <c r="I2" s="39" t="s">
        <v>20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52" s="41" customFormat="1" ht="32.25" customHeight="1">
      <c r="A3" s="49" t="s">
        <v>19</v>
      </c>
      <c r="AZ3" s="40"/>
    </row>
    <row r="4" spans="1:52" s="41" customFormat="1" ht="32.25" customHeight="1">
      <c r="A4" s="42"/>
      <c r="AZ4" s="40"/>
    </row>
    <row r="5" spans="1:52" s="41" customFormat="1" ht="32.25" customHeight="1">
      <c r="A5" s="42"/>
      <c r="U5" s="71"/>
      <c r="V5" s="71"/>
      <c r="W5" s="71"/>
      <c r="X5" s="71"/>
      <c r="Y5" s="71"/>
      <c r="Z5" s="72" t="s">
        <v>39</v>
      </c>
      <c r="AA5" s="72" t="s">
        <v>39</v>
      </c>
      <c r="AZ5" s="40"/>
    </row>
    <row r="6" spans="1:52" s="41" customFormat="1" ht="32.25" customHeight="1">
      <c r="A6" s="42"/>
      <c r="B6" s="41" t="s">
        <v>41</v>
      </c>
      <c r="T6" s="7" t="s">
        <v>21</v>
      </c>
      <c r="U6" s="70"/>
      <c r="V6" s="70"/>
      <c r="W6" s="70"/>
      <c r="X6" s="70"/>
      <c r="Y6" s="71"/>
      <c r="Z6" s="71"/>
      <c r="AA6" s="71"/>
      <c r="AZ6" s="40"/>
    </row>
    <row r="7" spans="1:52" s="41" customFormat="1" ht="32.25" customHeight="1">
      <c r="A7" s="42"/>
      <c r="T7" s="7"/>
      <c r="U7" s="73"/>
      <c r="V7" s="70"/>
      <c r="W7" s="70"/>
      <c r="X7" s="70"/>
      <c r="Y7" s="71"/>
      <c r="Z7" s="71"/>
      <c r="AA7" s="71"/>
      <c r="AZ7" s="40"/>
    </row>
    <row r="8" spans="1:52" s="41" customFormat="1" ht="32.25" customHeight="1">
      <c r="A8" s="40">
        <v>1</v>
      </c>
      <c r="B8" s="41" t="s">
        <v>24</v>
      </c>
      <c r="F8" s="70" t="s">
        <v>25</v>
      </c>
      <c r="G8" s="70"/>
      <c r="H8" s="70"/>
      <c r="I8" s="70"/>
      <c r="J8" s="70"/>
      <c r="K8" s="70" t="s">
        <v>26</v>
      </c>
      <c r="L8" s="71"/>
      <c r="M8" s="71"/>
      <c r="N8" s="71"/>
      <c r="O8" s="70" t="s">
        <v>70</v>
      </c>
      <c r="P8" s="70" t="s">
        <v>27</v>
      </c>
      <c r="Q8" s="71"/>
      <c r="T8" s="7" t="s">
        <v>22</v>
      </c>
      <c r="U8" s="70"/>
      <c r="V8" s="70"/>
      <c r="W8" s="70"/>
      <c r="X8" s="71"/>
      <c r="Y8" s="71"/>
      <c r="Z8" s="71"/>
      <c r="AA8" s="71" t="s">
        <v>23</v>
      </c>
      <c r="AZ8" s="40"/>
    </row>
    <row r="9" spans="1:52" s="41" customFormat="1" ht="32.25" customHeight="1">
      <c r="A9" s="4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AZ9" s="40"/>
    </row>
    <row r="10" spans="1:52" s="41" customFormat="1" ht="32.25" customHeight="1">
      <c r="A10" s="42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AZ10" s="40"/>
    </row>
    <row r="11" spans="1:52" s="41" customFormat="1" ht="32.25" customHeight="1">
      <c r="A11" s="40">
        <v>2</v>
      </c>
      <c r="B11" s="41" t="s">
        <v>28</v>
      </c>
      <c r="F11" s="106">
        <f>+A26</f>
        <v>39479</v>
      </c>
      <c r="G11" s="106"/>
      <c r="H11" s="106"/>
      <c r="I11" s="106"/>
      <c r="J11" s="106"/>
      <c r="AZ11" s="40"/>
    </row>
    <row r="12" spans="1:52" s="41" customFormat="1" ht="32.25" customHeight="1">
      <c r="A12" s="40">
        <v>3</v>
      </c>
      <c r="B12" s="41" t="s">
        <v>29</v>
      </c>
      <c r="AZ12" s="40"/>
    </row>
    <row r="13" spans="1:32" s="41" customFormat="1" ht="24" customHeight="1">
      <c r="A13" s="42"/>
      <c r="B13" s="45" t="s">
        <v>4</v>
      </c>
      <c r="C13" s="46"/>
      <c r="D13" s="59" t="s">
        <v>71</v>
      </c>
      <c r="E13" s="59"/>
      <c r="F13" s="59"/>
      <c r="G13" s="59"/>
      <c r="H13" s="59"/>
      <c r="I13" s="59"/>
      <c r="J13" s="59"/>
      <c r="K13" s="60"/>
      <c r="AF13" s="40"/>
    </row>
    <row r="14" spans="1:32" s="41" customFormat="1" ht="24" customHeight="1">
      <c r="A14" s="42"/>
      <c r="B14" s="45" t="s">
        <v>5</v>
      </c>
      <c r="C14" s="46"/>
      <c r="D14" s="61" t="s">
        <v>55</v>
      </c>
      <c r="E14" s="61"/>
      <c r="F14" s="61"/>
      <c r="G14" s="61"/>
      <c r="H14" s="61"/>
      <c r="I14" s="61"/>
      <c r="J14" s="61"/>
      <c r="K14" s="62"/>
      <c r="AF14" s="40"/>
    </row>
    <row r="15" spans="1:11" s="42" customFormat="1" ht="24" customHeight="1">
      <c r="A15" s="43"/>
      <c r="B15" s="47" t="s">
        <v>6</v>
      </c>
      <c r="C15" s="48"/>
      <c r="D15" s="61" t="s">
        <v>2</v>
      </c>
      <c r="E15" s="63"/>
      <c r="F15" s="63"/>
      <c r="G15" s="61"/>
      <c r="H15" s="63"/>
      <c r="I15" s="61"/>
      <c r="J15" s="63"/>
      <c r="K15" s="64"/>
    </row>
    <row r="16" spans="2:32" s="42" customFormat="1" ht="39.75" customHeight="1">
      <c r="B16" s="103" t="s">
        <v>7</v>
      </c>
      <c r="C16" s="104"/>
      <c r="D16" s="65" t="s">
        <v>3</v>
      </c>
      <c r="E16" s="66"/>
      <c r="F16" s="66"/>
      <c r="G16" s="65"/>
      <c r="H16" s="66"/>
      <c r="I16" s="65"/>
      <c r="J16" s="66"/>
      <c r="K16" s="67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s="42" customFormat="1" ht="39.75" customHeight="1">
      <c r="B17" s="103" t="s">
        <v>42</v>
      </c>
      <c r="C17" s="104"/>
      <c r="D17" s="65" t="s">
        <v>43</v>
      </c>
      <c r="E17" s="66"/>
      <c r="F17" s="66"/>
      <c r="G17" s="65"/>
      <c r="H17" s="66"/>
      <c r="I17" s="65"/>
      <c r="J17" s="66"/>
      <c r="K17" s="67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2:32" s="3" customFormat="1" ht="13.5">
      <c r="B18" s="8"/>
      <c r="C18" s="4"/>
      <c r="D18" s="6"/>
      <c r="E18" s="6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53">
        <v>19</v>
      </c>
      <c r="AD18" s="6"/>
      <c r="AE18" s="6"/>
      <c r="AF18" s="6"/>
    </row>
    <row r="19" spans="1:32" ht="19.5" customHeight="1">
      <c r="A19" s="29"/>
      <c r="B19" s="11"/>
      <c r="C19" s="57" t="s">
        <v>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6"/>
      <c r="S19" s="17"/>
      <c r="T19" s="57" t="s">
        <v>16</v>
      </c>
      <c r="U19" s="17"/>
      <c r="V19" s="17"/>
      <c r="W19" s="17"/>
      <c r="X19" s="20"/>
      <c r="Y19" s="17"/>
      <c r="Z19" s="50"/>
      <c r="AA19" s="50"/>
      <c r="AB19" s="25"/>
      <c r="AC19" s="1">
        <v>20</v>
      </c>
      <c r="AF19" s="5"/>
    </row>
    <row r="20" spans="1:29" ht="19.5" customHeight="1">
      <c r="A20" s="31"/>
      <c r="B20" s="11" t="s">
        <v>10</v>
      </c>
      <c r="C20" s="58" t="s">
        <v>9</v>
      </c>
      <c r="D20" s="20"/>
      <c r="E20" s="20"/>
      <c r="F20" s="20"/>
      <c r="G20" s="20"/>
      <c r="H20" s="18"/>
      <c r="I20" s="19" t="s">
        <v>15</v>
      </c>
      <c r="J20" s="20"/>
      <c r="K20" s="20"/>
      <c r="L20" s="20"/>
      <c r="M20" s="20"/>
      <c r="N20" s="20"/>
      <c r="O20" s="20"/>
      <c r="P20" s="20"/>
      <c r="Q20" s="20"/>
      <c r="R20" s="18"/>
      <c r="S20" s="20"/>
      <c r="T20" s="58" t="str">
        <f>+C20</f>
        <v>待機</v>
      </c>
      <c r="U20" s="20"/>
      <c r="V20" s="20"/>
      <c r="W20" s="20"/>
      <c r="X20" s="11" t="str">
        <f>+I20</f>
        <v>機械稼働</v>
      </c>
      <c r="Y20" s="19"/>
      <c r="Z20" s="20"/>
      <c r="AA20" s="18"/>
      <c r="AB20" s="31" t="s">
        <v>17</v>
      </c>
      <c r="AC20" s="1">
        <v>24</v>
      </c>
    </row>
    <row r="21" spans="1:28" ht="24" customHeight="1">
      <c r="A21" s="31"/>
      <c r="B21" s="13" t="s">
        <v>31</v>
      </c>
      <c r="C21" s="19" t="s">
        <v>47</v>
      </c>
      <c r="D21" s="20"/>
      <c r="E21" s="18"/>
      <c r="F21" s="19" t="s">
        <v>32</v>
      </c>
      <c r="G21" s="20"/>
      <c r="H21" s="18"/>
      <c r="I21" s="32">
        <f>+X21</f>
        <v>1</v>
      </c>
      <c r="J21" s="18"/>
      <c r="K21" s="33">
        <f>+Y21</f>
        <v>1.5</v>
      </c>
      <c r="L21" s="20"/>
      <c r="M21" s="18"/>
      <c r="N21" s="33">
        <f>+X21</f>
        <v>1</v>
      </c>
      <c r="O21" s="20"/>
      <c r="P21" s="20"/>
      <c r="Q21" s="20"/>
      <c r="R21" s="18"/>
      <c r="S21" s="20"/>
      <c r="T21" s="19" t="str">
        <f>+C21</f>
        <v>情報連絡員</v>
      </c>
      <c r="U21" s="20"/>
      <c r="V21" s="19" t="str">
        <f>+F21</f>
        <v>運転手等</v>
      </c>
      <c r="W21" s="20"/>
      <c r="X21" s="12">
        <v>1</v>
      </c>
      <c r="Y21" s="12">
        <v>1.5</v>
      </c>
      <c r="Z21" s="28" t="s">
        <v>50</v>
      </c>
      <c r="AA21" s="78"/>
      <c r="AB21" s="27"/>
    </row>
    <row r="22" spans="1:28" s="9" customFormat="1" ht="25.5" customHeight="1">
      <c r="A22" s="30"/>
      <c r="B22" s="13" t="s">
        <v>11</v>
      </c>
      <c r="C22" s="22">
        <v>0.7916666666666666</v>
      </c>
      <c r="D22" s="24">
        <v>0.2916666666666667</v>
      </c>
      <c r="E22" s="23"/>
      <c r="F22" s="22">
        <v>0.7916666666666666</v>
      </c>
      <c r="G22" s="24">
        <v>0.2916666666666667</v>
      </c>
      <c r="H22" s="23"/>
      <c r="I22" s="22">
        <v>0.7916666666666666</v>
      </c>
      <c r="J22" s="21">
        <v>0.8333333333333334</v>
      </c>
      <c r="K22" s="22">
        <f>+J22</f>
        <v>0.8333333333333334</v>
      </c>
      <c r="L22" s="24">
        <v>0.25</v>
      </c>
      <c r="M22" s="23"/>
      <c r="N22" s="22">
        <f>+L22</f>
        <v>0.25</v>
      </c>
      <c r="O22" s="21">
        <v>0.2916666666666667</v>
      </c>
      <c r="P22" s="22">
        <f>+O22</f>
        <v>0.2916666666666667</v>
      </c>
      <c r="Q22" s="24">
        <v>0.7916666666666666</v>
      </c>
      <c r="R22" s="23"/>
      <c r="S22" s="23"/>
      <c r="T22" s="28"/>
      <c r="U22" s="51"/>
      <c r="V22" s="12"/>
      <c r="W22" s="28"/>
      <c r="X22" s="13" t="s">
        <v>33</v>
      </c>
      <c r="Y22" s="13" t="s">
        <v>34</v>
      </c>
      <c r="Z22" s="54" t="s">
        <v>46</v>
      </c>
      <c r="AA22" s="79">
        <f>+W22</f>
        <v>0</v>
      </c>
      <c r="AB22" s="26"/>
    </row>
    <row r="23" spans="1:28" ht="51" customHeight="1">
      <c r="A23" s="10" t="s">
        <v>0</v>
      </c>
      <c r="B23" s="11" t="s">
        <v>1</v>
      </c>
      <c r="C23" s="13" t="s">
        <v>12</v>
      </c>
      <c r="D23" s="13" t="s">
        <v>13</v>
      </c>
      <c r="E23" s="13" t="s">
        <v>14</v>
      </c>
      <c r="F23" s="13" t="s">
        <v>12</v>
      </c>
      <c r="G23" s="13" t="s">
        <v>13</v>
      </c>
      <c r="H23" s="13" t="s">
        <v>14</v>
      </c>
      <c r="I23" s="13" t="s">
        <v>12</v>
      </c>
      <c r="J23" s="13" t="s">
        <v>13</v>
      </c>
      <c r="K23" s="13" t="s">
        <v>12</v>
      </c>
      <c r="L23" s="13" t="s">
        <v>13</v>
      </c>
      <c r="M23" s="13" t="s">
        <v>14</v>
      </c>
      <c r="N23" s="13" t="s">
        <v>12</v>
      </c>
      <c r="O23" s="13" t="s">
        <v>13</v>
      </c>
      <c r="P23" s="13" t="s">
        <v>12</v>
      </c>
      <c r="Q23" s="13" t="s">
        <v>13</v>
      </c>
      <c r="R23" s="13" t="s">
        <v>14</v>
      </c>
      <c r="S23" s="13"/>
      <c r="T23" s="13" t="s">
        <v>48</v>
      </c>
      <c r="U23" s="13" t="s">
        <v>49</v>
      </c>
      <c r="V23" s="13" t="s">
        <v>48</v>
      </c>
      <c r="W23" s="13" t="str">
        <f>+U23</f>
        <v>稼働の場合</v>
      </c>
      <c r="X23" s="54"/>
      <c r="Y23" s="55"/>
      <c r="Z23" s="13" t="s">
        <v>85</v>
      </c>
      <c r="AA23" s="86" t="s">
        <v>81</v>
      </c>
      <c r="AB23" s="11"/>
    </row>
    <row r="24" spans="1:28" ht="52.5" customHeight="1">
      <c r="A24" s="10" t="s">
        <v>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2">
        <f>+SUM(T26:T56)</f>
        <v>11</v>
      </c>
      <c r="U24" s="52">
        <f aca="true" t="shared" si="0" ref="U24:Z24">+SUM(U26:U56)</f>
        <v>29</v>
      </c>
      <c r="V24" s="52">
        <f t="shared" si="0"/>
        <v>11</v>
      </c>
      <c r="W24" s="52">
        <f t="shared" si="0"/>
        <v>33</v>
      </c>
      <c r="X24" s="52">
        <f t="shared" si="0"/>
        <v>39</v>
      </c>
      <c r="Y24" s="52">
        <f t="shared" si="0"/>
        <v>28</v>
      </c>
      <c r="Z24" s="52">
        <f t="shared" si="0"/>
        <v>36</v>
      </c>
      <c r="AA24" s="52">
        <f>+SUM(AA26:AA56)</f>
        <v>0</v>
      </c>
      <c r="AB24" s="11"/>
    </row>
    <row r="25" spans="1:28" ht="3.75" customHeight="1">
      <c r="A25" s="3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2"/>
      <c r="U25" s="52"/>
      <c r="V25" s="52"/>
      <c r="W25" s="52"/>
      <c r="X25" s="52"/>
      <c r="Y25" s="52"/>
      <c r="Z25" s="52"/>
      <c r="AA25" s="52"/>
      <c r="AB25" s="11"/>
    </row>
    <row r="26" spans="1:28" ht="29.25" customHeight="1">
      <c r="A26" s="69">
        <v>39479</v>
      </c>
      <c r="B26" s="56">
        <f aca="true" t="shared" si="1" ref="B26:B54">IF(A26="","",A26)</f>
        <v>39479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14"/>
      <c r="T26" s="52">
        <f>IF(SUM(C26:D26)=0,0,IF(Z26=0,IF(D26&gt;C26,D26-C26,AC$20-C26+D26-E26),0))</f>
        <v>0</v>
      </c>
      <c r="U26" s="14">
        <f>+IF(SUM(C26:D26)=0,0,IF(T26=0,AC$20-C26+D26-Z26,0))</f>
        <v>0</v>
      </c>
      <c r="V26" s="14">
        <f>+IF(SUM(F26:G26)=0,0,IF(Z26=0,IF(G26&gt;F26,G26-F26,AC$20-F26+G26-H26),0))</f>
        <v>0</v>
      </c>
      <c r="W26" s="14">
        <f>+IF(SUM(F26:G26)=0,0,IF(V26=0,IF(G26&gt;F26,G26-F26-H26,AC$20-F26+G26-H26),0))</f>
        <v>0</v>
      </c>
      <c r="X26" s="14">
        <f>+J26-I26+O26-N26+Q26-P26-R26</f>
        <v>0</v>
      </c>
      <c r="Y26" s="14">
        <f>IF(SUM(K26:L26)=0,0,IF(L26&gt;K26,L26-K26-M26,AC$20-K26+L26-M26))</f>
        <v>0</v>
      </c>
      <c r="Z26" s="14">
        <f>IF(SUM(I26:L26,N26:O26)=0,0,+J26-I26+IF(L26&gt;K26,L26-K26,AC$20-K26+L26)+O26-N26)</f>
        <v>0</v>
      </c>
      <c r="AA26" s="14">
        <f>+IF(Z26&lt;AA$22,Z26,0)</f>
        <v>0</v>
      </c>
      <c r="AB26" s="11"/>
    </row>
    <row r="27" spans="1:28" ht="29.25" customHeight="1">
      <c r="A27" s="15">
        <f aca="true" t="shared" si="2" ref="A27:A54">+A26+1</f>
        <v>39480</v>
      </c>
      <c r="B27" s="56">
        <f t="shared" si="1"/>
        <v>39480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11"/>
      <c r="T27" s="52">
        <f aca="true" t="shared" si="3" ref="T27:T55">IF(SUM(C27:D27)=0,0,IF(Z27=0,IF(D27&gt;C27,D27-C27,AC$20-C27+D27-E27),0))</f>
        <v>0</v>
      </c>
      <c r="U27" s="14">
        <f aca="true" t="shared" si="4" ref="U27:U55">+IF(SUM(C27:D27)=0,0,IF(T27=0,AC$20-C27+D27-Z27,0))</f>
        <v>0</v>
      </c>
      <c r="V27" s="14">
        <f aca="true" t="shared" si="5" ref="V27:V55">+IF(SUM(F27:G27)=0,0,IF(Z27=0,IF(G27&gt;F27,G27-F27,AC$20-F27+G27-H27),0))</f>
        <v>0</v>
      </c>
      <c r="W27" s="14">
        <f aca="true" t="shared" si="6" ref="W27:W56">+IF(SUM(F27:G27)=0,0,IF(V27=0,IF(G27&gt;F27,G27-F27-H27,AC$20-F27+G27-H27),0))</f>
        <v>0</v>
      </c>
      <c r="X27" s="14">
        <f aca="true" t="shared" si="7" ref="X27:X55">+J27-I27+O27-N27+Q27-P27-R27</f>
        <v>0</v>
      </c>
      <c r="Y27" s="14">
        <f aca="true" t="shared" si="8" ref="Y27:Y55">IF(SUM(K27:L27)=0,0,IF(L27&gt;K27,L27-K27-M27,AC$20-K27+L27-M27))</f>
        <v>0</v>
      </c>
      <c r="Z27" s="14">
        <f aca="true" t="shared" si="9" ref="Z27:Z55">IF(SUM(I27:L27,N27:O27)=0,0,+J27-I27+IF(L27&gt;K27,L27-K27,AC$20-K27+L27)+O27-N27)</f>
        <v>0</v>
      </c>
      <c r="AA27" s="14">
        <f aca="true" t="shared" si="10" ref="AA27:AA56">+IF(Z27&lt;AA$22,Z27,0)</f>
        <v>0</v>
      </c>
      <c r="AB27" s="11"/>
    </row>
    <row r="28" spans="1:30" ht="29.25" customHeight="1">
      <c r="A28" s="15">
        <f t="shared" si="2"/>
        <v>39481</v>
      </c>
      <c r="B28" s="56">
        <f t="shared" si="1"/>
        <v>39481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10"/>
      <c r="T28" s="52">
        <f t="shared" si="3"/>
        <v>0</v>
      </c>
      <c r="U28" s="14">
        <f t="shared" si="4"/>
        <v>0</v>
      </c>
      <c r="V28" s="14">
        <f t="shared" si="5"/>
        <v>0</v>
      </c>
      <c r="W28" s="14">
        <f t="shared" si="6"/>
        <v>0</v>
      </c>
      <c r="X28" s="14">
        <f t="shared" si="7"/>
        <v>0</v>
      </c>
      <c r="Y28" s="14">
        <f t="shared" si="8"/>
        <v>0</v>
      </c>
      <c r="Z28" s="14">
        <f t="shared" si="9"/>
        <v>0</v>
      </c>
      <c r="AA28" s="14">
        <f t="shared" si="10"/>
        <v>0</v>
      </c>
      <c r="AB28" s="10"/>
      <c r="AC28" s="3"/>
      <c r="AD28" s="3"/>
    </row>
    <row r="29" spans="1:28" ht="29.25" customHeight="1">
      <c r="A29" s="15">
        <f t="shared" si="2"/>
        <v>39482</v>
      </c>
      <c r="B29" s="56">
        <f t="shared" si="1"/>
        <v>39482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/>
      <c r="T29" s="52">
        <f t="shared" si="3"/>
        <v>0</v>
      </c>
      <c r="U29" s="14">
        <f t="shared" si="4"/>
        <v>0</v>
      </c>
      <c r="V29" s="14">
        <f t="shared" si="5"/>
        <v>0</v>
      </c>
      <c r="W29" s="14">
        <f t="shared" si="6"/>
        <v>0</v>
      </c>
      <c r="X29" s="14">
        <f t="shared" si="7"/>
        <v>0</v>
      </c>
      <c r="Y29" s="14">
        <f t="shared" si="8"/>
        <v>0</v>
      </c>
      <c r="Z29" s="14">
        <f t="shared" si="9"/>
        <v>0</v>
      </c>
      <c r="AA29" s="14">
        <f t="shared" si="10"/>
        <v>0</v>
      </c>
      <c r="AB29" s="11"/>
    </row>
    <row r="30" spans="1:28" ht="29.25" customHeight="1">
      <c r="A30" s="15">
        <f t="shared" si="2"/>
        <v>39483</v>
      </c>
      <c r="B30" s="56">
        <f t="shared" si="1"/>
        <v>39483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11"/>
      <c r="T30" s="52">
        <f t="shared" si="3"/>
        <v>0</v>
      </c>
      <c r="U30" s="14">
        <f t="shared" si="4"/>
        <v>0</v>
      </c>
      <c r="V30" s="14">
        <f t="shared" si="5"/>
        <v>0</v>
      </c>
      <c r="W30" s="14">
        <f t="shared" si="6"/>
        <v>0</v>
      </c>
      <c r="X30" s="14">
        <f t="shared" si="7"/>
        <v>0</v>
      </c>
      <c r="Y30" s="14">
        <f t="shared" si="8"/>
        <v>0</v>
      </c>
      <c r="Z30" s="14">
        <f t="shared" si="9"/>
        <v>0</v>
      </c>
      <c r="AA30" s="14">
        <f t="shared" si="10"/>
        <v>0</v>
      </c>
      <c r="AB30" s="11"/>
    </row>
    <row r="31" spans="1:28" ht="29.25" customHeight="1">
      <c r="A31" s="15">
        <f t="shared" si="2"/>
        <v>39484</v>
      </c>
      <c r="B31" s="56">
        <f t="shared" si="1"/>
        <v>39484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11"/>
      <c r="T31" s="52">
        <f t="shared" si="3"/>
        <v>0</v>
      </c>
      <c r="U31" s="14">
        <f t="shared" si="4"/>
        <v>0</v>
      </c>
      <c r="V31" s="14">
        <f t="shared" si="5"/>
        <v>0</v>
      </c>
      <c r="W31" s="14">
        <f t="shared" si="6"/>
        <v>0</v>
      </c>
      <c r="X31" s="14">
        <f t="shared" si="7"/>
        <v>0</v>
      </c>
      <c r="Y31" s="14">
        <f t="shared" si="8"/>
        <v>0</v>
      </c>
      <c r="Z31" s="14">
        <f t="shared" si="9"/>
        <v>0</v>
      </c>
      <c r="AA31" s="14">
        <f t="shared" si="10"/>
        <v>0</v>
      </c>
      <c r="AB31" s="11"/>
    </row>
    <row r="32" spans="1:28" ht="29.25" customHeight="1">
      <c r="A32" s="15">
        <f t="shared" si="2"/>
        <v>39485</v>
      </c>
      <c r="B32" s="56">
        <f t="shared" si="1"/>
        <v>39485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11"/>
      <c r="T32" s="52">
        <f t="shared" si="3"/>
        <v>0</v>
      </c>
      <c r="U32" s="14">
        <f t="shared" si="4"/>
        <v>0</v>
      </c>
      <c r="V32" s="14">
        <f t="shared" si="5"/>
        <v>0</v>
      </c>
      <c r="W32" s="14">
        <f t="shared" si="6"/>
        <v>0</v>
      </c>
      <c r="X32" s="14">
        <f t="shared" si="7"/>
        <v>0</v>
      </c>
      <c r="Y32" s="14">
        <f t="shared" si="8"/>
        <v>0</v>
      </c>
      <c r="Z32" s="14">
        <f t="shared" si="9"/>
        <v>0</v>
      </c>
      <c r="AA32" s="14">
        <f t="shared" si="10"/>
        <v>0</v>
      </c>
      <c r="AB32" s="11"/>
    </row>
    <row r="33" spans="1:28" ht="29.25" customHeight="1">
      <c r="A33" s="15">
        <f t="shared" si="2"/>
        <v>39486</v>
      </c>
      <c r="B33" s="56">
        <f t="shared" si="1"/>
        <v>39486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11"/>
      <c r="T33" s="52">
        <f t="shared" si="3"/>
        <v>0</v>
      </c>
      <c r="U33" s="14">
        <f t="shared" si="4"/>
        <v>0</v>
      </c>
      <c r="V33" s="14">
        <f t="shared" si="5"/>
        <v>0</v>
      </c>
      <c r="W33" s="14">
        <f t="shared" si="6"/>
        <v>0</v>
      </c>
      <c r="X33" s="14">
        <f t="shared" si="7"/>
        <v>0</v>
      </c>
      <c r="Y33" s="14">
        <f t="shared" si="8"/>
        <v>0</v>
      </c>
      <c r="Z33" s="14">
        <f t="shared" si="9"/>
        <v>0</v>
      </c>
      <c r="AA33" s="14">
        <f t="shared" si="10"/>
        <v>0</v>
      </c>
      <c r="AB33" s="11"/>
    </row>
    <row r="34" spans="1:28" ht="29.25" customHeight="1">
      <c r="A34" s="15">
        <f t="shared" si="2"/>
        <v>39487</v>
      </c>
      <c r="B34" s="56">
        <f t="shared" si="1"/>
        <v>39487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11"/>
      <c r="T34" s="52">
        <f t="shared" si="3"/>
        <v>0</v>
      </c>
      <c r="U34" s="14">
        <f t="shared" si="4"/>
        <v>0</v>
      </c>
      <c r="V34" s="14">
        <f t="shared" si="5"/>
        <v>0</v>
      </c>
      <c r="W34" s="14">
        <f t="shared" si="6"/>
        <v>0</v>
      </c>
      <c r="X34" s="14">
        <f t="shared" si="7"/>
        <v>0</v>
      </c>
      <c r="Y34" s="14">
        <f t="shared" si="8"/>
        <v>0</v>
      </c>
      <c r="Z34" s="14">
        <f t="shared" si="9"/>
        <v>0</v>
      </c>
      <c r="AA34" s="14">
        <f t="shared" si="10"/>
        <v>0</v>
      </c>
      <c r="AB34" s="11"/>
    </row>
    <row r="35" spans="1:28" ht="29.25" customHeight="1">
      <c r="A35" s="15">
        <f t="shared" si="2"/>
        <v>39488</v>
      </c>
      <c r="B35" s="56">
        <f t="shared" si="1"/>
        <v>39488</v>
      </c>
      <c r="C35" s="68">
        <v>19</v>
      </c>
      <c r="D35" s="68">
        <v>7</v>
      </c>
      <c r="E35" s="68">
        <v>1</v>
      </c>
      <c r="F35" s="68">
        <v>19</v>
      </c>
      <c r="G35" s="68">
        <v>7</v>
      </c>
      <c r="H35" s="68">
        <v>1</v>
      </c>
      <c r="I35" s="68">
        <v>19</v>
      </c>
      <c r="J35" s="68">
        <v>20</v>
      </c>
      <c r="K35" s="68">
        <v>20</v>
      </c>
      <c r="L35" s="68">
        <v>6</v>
      </c>
      <c r="M35" s="68">
        <v>1</v>
      </c>
      <c r="N35" s="68">
        <v>6</v>
      </c>
      <c r="O35" s="68">
        <v>7</v>
      </c>
      <c r="P35" s="68">
        <v>7</v>
      </c>
      <c r="Q35" s="68">
        <v>19</v>
      </c>
      <c r="R35" s="68">
        <v>1</v>
      </c>
      <c r="S35" s="11"/>
      <c r="T35" s="52">
        <f t="shared" si="3"/>
        <v>0</v>
      </c>
      <c r="U35" s="14">
        <f t="shared" si="4"/>
        <v>0</v>
      </c>
      <c r="V35" s="14">
        <f t="shared" si="5"/>
        <v>0</v>
      </c>
      <c r="W35" s="14">
        <f t="shared" si="6"/>
        <v>11</v>
      </c>
      <c r="X35" s="14">
        <f t="shared" si="7"/>
        <v>13</v>
      </c>
      <c r="Y35" s="14">
        <f t="shared" si="8"/>
        <v>9</v>
      </c>
      <c r="Z35" s="14">
        <f t="shared" si="9"/>
        <v>12</v>
      </c>
      <c r="AA35" s="14">
        <f t="shared" si="10"/>
        <v>0</v>
      </c>
      <c r="AB35" s="11"/>
    </row>
    <row r="36" spans="1:28" ht="29.25" customHeight="1">
      <c r="A36" s="15">
        <f t="shared" si="2"/>
        <v>39489</v>
      </c>
      <c r="B36" s="56">
        <f t="shared" si="1"/>
        <v>39489</v>
      </c>
      <c r="C36" s="68">
        <v>19</v>
      </c>
      <c r="D36" s="68">
        <v>7</v>
      </c>
      <c r="E36" s="68">
        <v>1</v>
      </c>
      <c r="F36" s="68">
        <v>19</v>
      </c>
      <c r="G36" s="68">
        <v>7</v>
      </c>
      <c r="H36" s="68">
        <v>1</v>
      </c>
      <c r="I36" s="68"/>
      <c r="J36" s="68"/>
      <c r="K36" s="68"/>
      <c r="L36" s="68"/>
      <c r="M36" s="68"/>
      <c r="N36" s="68"/>
      <c r="O36" s="68"/>
      <c r="P36" s="68">
        <v>7</v>
      </c>
      <c r="Q36" s="68">
        <v>19</v>
      </c>
      <c r="R36" s="68">
        <v>1</v>
      </c>
      <c r="S36" s="11"/>
      <c r="T36" s="52">
        <f t="shared" si="3"/>
        <v>11</v>
      </c>
      <c r="U36" s="14">
        <f t="shared" si="4"/>
        <v>0</v>
      </c>
      <c r="V36" s="14">
        <f t="shared" si="5"/>
        <v>11</v>
      </c>
      <c r="W36" s="14">
        <f t="shared" si="6"/>
        <v>0</v>
      </c>
      <c r="X36" s="14">
        <f t="shared" si="7"/>
        <v>11</v>
      </c>
      <c r="Y36" s="14">
        <f t="shared" si="8"/>
        <v>0</v>
      </c>
      <c r="Z36" s="14">
        <f t="shared" si="9"/>
        <v>0</v>
      </c>
      <c r="AA36" s="14">
        <f t="shared" si="10"/>
        <v>0</v>
      </c>
      <c r="AB36" s="11"/>
    </row>
    <row r="37" spans="1:28" ht="29.25" customHeight="1">
      <c r="A37" s="15">
        <f t="shared" si="2"/>
        <v>39490</v>
      </c>
      <c r="B37" s="56">
        <f t="shared" si="1"/>
        <v>39490</v>
      </c>
      <c r="C37" s="68">
        <v>19</v>
      </c>
      <c r="D37" s="68">
        <v>7</v>
      </c>
      <c r="E37" s="68">
        <v>1</v>
      </c>
      <c r="F37" s="68">
        <v>19</v>
      </c>
      <c r="G37" s="68">
        <v>7</v>
      </c>
      <c r="H37" s="68">
        <v>1</v>
      </c>
      <c r="I37" s="68"/>
      <c r="J37" s="68"/>
      <c r="K37" s="68">
        <v>3</v>
      </c>
      <c r="L37" s="68">
        <v>6</v>
      </c>
      <c r="M37" s="68">
        <v>1</v>
      </c>
      <c r="N37" s="68">
        <v>6</v>
      </c>
      <c r="O37" s="68">
        <v>7</v>
      </c>
      <c r="P37" s="68">
        <v>7</v>
      </c>
      <c r="Q37" s="68">
        <v>19</v>
      </c>
      <c r="R37" s="68">
        <v>1</v>
      </c>
      <c r="S37" s="11"/>
      <c r="T37" s="52">
        <f t="shared" si="3"/>
        <v>0</v>
      </c>
      <c r="U37" s="14">
        <f t="shared" si="4"/>
        <v>8</v>
      </c>
      <c r="V37" s="14">
        <f t="shared" si="5"/>
        <v>0</v>
      </c>
      <c r="W37" s="14">
        <f t="shared" si="6"/>
        <v>11</v>
      </c>
      <c r="X37" s="14">
        <f t="shared" si="7"/>
        <v>12</v>
      </c>
      <c r="Y37" s="14">
        <f t="shared" si="8"/>
        <v>2</v>
      </c>
      <c r="Z37" s="14">
        <f t="shared" si="9"/>
        <v>4</v>
      </c>
      <c r="AA37" s="14">
        <f t="shared" si="10"/>
        <v>0</v>
      </c>
      <c r="AB37" s="11"/>
    </row>
    <row r="38" spans="1:28" ht="29.25" customHeight="1">
      <c r="A38" s="15">
        <f t="shared" si="2"/>
        <v>39491</v>
      </c>
      <c r="B38" s="56">
        <f t="shared" si="1"/>
        <v>39491</v>
      </c>
      <c r="C38" s="68">
        <v>19</v>
      </c>
      <c r="D38" s="68">
        <v>7</v>
      </c>
      <c r="E38" s="68">
        <v>1</v>
      </c>
      <c r="F38" s="68">
        <v>21</v>
      </c>
      <c r="G38" s="68">
        <v>23</v>
      </c>
      <c r="H38" s="68"/>
      <c r="I38" s="68"/>
      <c r="J38" s="68"/>
      <c r="K38" s="68">
        <v>23</v>
      </c>
      <c r="L38" s="68">
        <v>5</v>
      </c>
      <c r="M38" s="68">
        <v>1</v>
      </c>
      <c r="N38" s="68">
        <v>6</v>
      </c>
      <c r="O38" s="68">
        <v>7</v>
      </c>
      <c r="P38" s="68">
        <v>7</v>
      </c>
      <c r="Q38" s="68">
        <v>8</v>
      </c>
      <c r="R38" s="68"/>
      <c r="S38" s="11"/>
      <c r="T38" s="52">
        <f t="shared" si="3"/>
        <v>0</v>
      </c>
      <c r="U38" s="14">
        <f t="shared" si="4"/>
        <v>5</v>
      </c>
      <c r="V38" s="14">
        <f t="shared" si="5"/>
        <v>0</v>
      </c>
      <c r="W38" s="14">
        <f t="shared" si="6"/>
        <v>2</v>
      </c>
      <c r="X38" s="14">
        <f t="shared" si="7"/>
        <v>2</v>
      </c>
      <c r="Y38" s="14">
        <f t="shared" si="8"/>
        <v>5</v>
      </c>
      <c r="Z38" s="14">
        <f t="shared" si="9"/>
        <v>7</v>
      </c>
      <c r="AA38" s="14">
        <f t="shared" si="10"/>
        <v>0</v>
      </c>
      <c r="AB38" s="11"/>
    </row>
    <row r="39" spans="1:28" ht="29.25" customHeight="1">
      <c r="A39" s="15">
        <f t="shared" si="2"/>
        <v>39492</v>
      </c>
      <c r="B39" s="56">
        <f t="shared" si="1"/>
        <v>39492</v>
      </c>
      <c r="C39" s="68">
        <v>23</v>
      </c>
      <c r="D39" s="68">
        <v>7</v>
      </c>
      <c r="E39" s="68">
        <v>1</v>
      </c>
      <c r="F39" s="68">
        <v>21</v>
      </c>
      <c r="G39" s="68">
        <v>3</v>
      </c>
      <c r="H39" s="68"/>
      <c r="I39" s="68"/>
      <c r="J39" s="68"/>
      <c r="K39" s="68">
        <v>20</v>
      </c>
      <c r="L39" s="68">
        <v>23</v>
      </c>
      <c r="M39" s="68"/>
      <c r="N39" s="68">
        <v>6</v>
      </c>
      <c r="O39" s="68">
        <v>7</v>
      </c>
      <c r="P39" s="68"/>
      <c r="Q39" s="68"/>
      <c r="R39" s="68"/>
      <c r="S39" s="11"/>
      <c r="T39" s="52">
        <f t="shared" si="3"/>
        <v>0</v>
      </c>
      <c r="U39" s="14">
        <f t="shared" si="4"/>
        <v>4</v>
      </c>
      <c r="V39" s="14">
        <f t="shared" si="5"/>
        <v>0</v>
      </c>
      <c r="W39" s="14">
        <f t="shared" si="6"/>
        <v>6</v>
      </c>
      <c r="X39" s="14">
        <f t="shared" si="7"/>
        <v>1</v>
      </c>
      <c r="Y39" s="14">
        <f t="shared" si="8"/>
        <v>3</v>
      </c>
      <c r="Z39" s="14">
        <f t="shared" si="9"/>
        <v>4</v>
      </c>
      <c r="AA39" s="14">
        <f t="shared" si="10"/>
        <v>0</v>
      </c>
      <c r="AB39" s="11"/>
    </row>
    <row r="40" spans="1:28" ht="29.25" customHeight="1">
      <c r="A40" s="15">
        <f t="shared" si="2"/>
        <v>39493</v>
      </c>
      <c r="B40" s="56">
        <f t="shared" si="1"/>
        <v>39493</v>
      </c>
      <c r="C40" s="68">
        <v>22</v>
      </c>
      <c r="D40" s="68">
        <v>5</v>
      </c>
      <c r="E40" s="68">
        <v>1</v>
      </c>
      <c r="F40" s="68">
        <v>23</v>
      </c>
      <c r="G40" s="68">
        <v>24</v>
      </c>
      <c r="H40" s="68"/>
      <c r="I40" s="68"/>
      <c r="J40" s="68"/>
      <c r="K40" s="68">
        <v>24</v>
      </c>
      <c r="L40" s="68">
        <v>3</v>
      </c>
      <c r="M40" s="68"/>
      <c r="N40" s="68"/>
      <c r="O40" s="68"/>
      <c r="P40" s="68"/>
      <c r="Q40" s="68"/>
      <c r="R40" s="68"/>
      <c r="S40" s="11"/>
      <c r="T40" s="52">
        <f t="shared" si="3"/>
        <v>0</v>
      </c>
      <c r="U40" s="14">
        <f t="shared" si="4"/>
        <v>4</v>
      </c>
      <c r="V40" s="14">
        <f t="shared" si="5"/>
        <v>0</v>
      </c>
      <c r="W40" s="14">
        <f t="shared" si="6"/>
        <v>1</v>
      </c>
      <c r="X40" s="14">
        <f t="shared" si="7"/>
        <v>0</v>
      </c>
      <c r="Y40" s="14">
        <f t="shared" si="8"/>
        <v>3</v>
      </c>
      <c r="Z40" s="14">
        <f t="shared" si="9"/>
        <v>3</v>
      </c>
      <c r="AA40" s="14">
        <f t="shared" si="10"/>
        <v>0</v>
      </c>
      <c r="AB40" s="11"/>
    </row>
    <row r="41" spans="1:28" ht="29.25" customHeight="1">
      <c r="A41" s="15">
        <f t="shared" si="2"/>
        <v>39494</v>
      </c>
      <c r="B41" s="56">
        <f t="shared" si="1"/>
        <v>39494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11"/>
      <c r="T41" s="52">
        <f t="shared" si="3"/>
        <v>0</v>
      </c>
      <c r="U41" s="14">
        <f t="shared" si="4"/>
        <v>0</v>
      </c>
      <c r="V41" s="14">
        <f t="shared" si="5"/>
        <v>0</v>
      </c>
      <c r="W41" s="14">
        <f t="shared" si="6"/>
        <v>0</v>
      </c>
      <c r="X41" s="14">
        <f t="shared" si="7"/>
        <v>0</v>
      </c>
      <c r="Y41" s="14">
        <f t="shared" si="8"/>
        <v>0</v>
      </c>
      <c r="Z41" s="14">
        <f t="shared" si="9"/>
        <v>0</v>
      </c>
      <c r="AA41" s="14">
        <f t="shared" si="10"/>
        <v>0</v>
      </c>
      <c r="AB41" s="11"/>
    </row>
    <row r="42" spans="1:28" ht="29.25" customHeight="1">
      <c r="A42" s="15">
        <f t="shared" si="2"/>
        <v>39495</v>
      </c>
      <c r="B42" s="56">
        <f t="shared" si="1"/>
        <v>39495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1"/>
      <c r="T42" s="52">
        <f t="shared" si="3"/>
        <v>0</v>
      </c>
      <c r="U42" s="14">
        <f t="shared" si="4"/>
        <v>0</v>
      </c>
      <c r="V42" s="14">
        <f t="shared" si="5"/>
        <v>0</v>
      </c>
      <c r="W42" s="14">
        <f t="shared" si="6"/>
        <v>0</v>
      </c>
      <c r="X42" s="14">
        <f t="shared" si="7"/>
        <v>0</v>
      </c>
      <c r="Y42" s="14">
        <f t="shared" si="8"/>
        <v>0</v>
      </c>
      <c r="Z42" s="14">
        <f t="shared" si="9"/>
        <v>0</v>
      </c>
      <c r="AA42" s="14">
        <f t="shared" si="10"/>
        <v>0</v>
      </c>
      <c r="AB42" s="11"/>
    </row>
    <row r="43" spans="1:28" ht="29.25" customHeight="1">
      <c r="A43" s="15">
        <f t="shared" si="2"/>
        <v>39496</v>
      </c>
      <c r="B43" s="56">
        <f t="shared" si="1"/>
        <v>39496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11"/>
      <c r="T43" s="52">
        <f t="shared" si="3"/>
        <v>0</v>
      </c>
      <c r="U43" s="14">
        <f t="shared" si="4"/>
        <v>0</v>
      </c>
      <c r="V43" s="14">
        <f t="shared" si="5"/>
        <v>0</v>
      </c>
      <c r="W43" s="14">
        <f t="shared" si="6"/>
        <v>0</v>
      </c>
      <c r="X43" s="14">
        <f t="shared" si="7"/>
        <v>0</v>
      </c>
      <c r="Y43" s="14">
        <f t="shared" si="8"/>
        <v>0</v>
      </c>
      <c r="Z43" s="14">
        <f t="shared" si="9"/>
        <v>0</v>
      </c>
      <c r="AA43" s="14">
        <f t="shared" si="10"/>
        <v>0</v>
      </c>
      <c r="AB43" s="11"/>
    </row>
    <row r="44" spans="1:28" ht="29.25" customHeight="1">
      <c r="A44" s="15">
        <f t="shared" si="2"/>
        <v>39497</v>
      </c>
      <c r="B44" s="56">
        <f t="shared" si="1"/>
        <v>39497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11"/>
      <c r="T44" s="52">
        <f t="shared" si="3"/>
        <v>0</v>
      </c>
      <c r="U44" s="14">
        <f t="shared" si="4"/>
        <v>0</v>
      </c>
      <c r="V44" s="14">
        <f t="shared" si="5"/>
        <v>0</v>
      </c>
      <c r="W44" s="14">
        <f t="shared" si="6"/>
        <v>0</v>
      </c>
      <c r="X44" s="14">
        <f t="shared" si="7"/>
        <v>0</v>
      </c>
      <c r="Y44" s="14">
        <f t="shared" si="8"/>
        <v>0</v>
      </c>
      <c r="Z44" s="14">
        <f t="shared" si="9"/>
        <v>0</v>
      </c>
      <c r="AA44" s="14">
        <f t="shared" si="10"/>
        <v>0</v>
      </c>
      <c r="AB44" s="11"/>
    </row>
    <row r="45" spans="1:28" ht="29.25" customHeight="1">
      <c r="A45" s="15">
        <f t="shared" si="2"/>
        <v>39498</v>
      </c>
      <c r="B45" s="56">
        <f t="shared" si="1"/>
        <v>39498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11"/>
      <c r="T45" s="52">
        <f t="shared" si="3"/>
        <v>0</v>
      </c>
      <c r="U45" s="14">
        <f t="shared" si="4"/>
        <v>0</v>
      </c>
      <c r="V45" s="14">
        <f t="shared" si="5"/>
        <v>0</v>
      </c>
      <c r="W45" s="14">
        <f t="shared" si="6"/>
        <v>0</v>
      </c>
      <c r="X45" s="14">
        <f t="shared" si="7"/>
        <v>0</v>
      </c>
      <c r="Y45" s="14">
        <f t="shared" si="8"/>
        <v>0</v>
      </c>
      <c r="Z45" s="14">
        <f t="shared" si="9"/>
        <v>0</v>
      </c>
      <c r="AA45" s="14">
        <f t="shared" si="10"/>
        <v>0</v>
      </c>
      <c r="AB45" s="11"/>
    </row>
    <row r="46" spans="1:28" ht="29.25" customHeight="1">
      <c r="A46" s="15">
        <f t="shared" si="2"/>
        <v>39499</v>
      </c>
      <c r="B46" s="56">
        <f t="shared" si="1"/>
        <v>39499</v>
      </c>
      <c r="C46" s="68">
        <v>22</v>
      </c>
      <c r="D46" s="68">
        <v>5</v>
      </c>
      <c r="E46" s="68">
        <v>1</v>
      </c>
      <c r="F46" s="68">
        <v>23</v>
      </c>
      <c r="G46" s="68">
        <v>24</v>
      </c>
      <c r="H46" s="68"/>
      <c r="I46" s="68"/>
      <c r="J46" s="68"/>
      <c r="K46" s="68">
        <v>24</v>
      </c>
      <c r="L46" s="68">
        <v>3</v>
      </c>
      <c r="M46" s="68"/>
      <c r="N46" s="68"/>
      <c r="O46" s="68"/>
      <c r="P46" s="68"/>
      <c r="Q46" s="68"/>
      <c r="R46" s="68"/>
      <c r="S46" s="11"/>
      <c r="T46" s="52">
        <f t="shared" si="3"/>
        <v>0</v>
      </c>
      <c r="U46" s="14">
        <f t="shared" si="4"/>
        <v>4</v>
      </c>
      <c r="V46" s="14">
        <f t="shared" si="5"/>
        <v>0</v>
      </c>
      <c r="W46" s="14">
        <f t="shared" si="6"/>
        <v>1</v>
      </c>
      <c r="X46" s="14">
        <f t="shared" si="7"/>
        <v>0</v>
      </c>
      <c r="Y46" s="14">
        <f t="shared" si="8"/>
        <v>3</v>
      </c>
      <c r="Z46" s="14">
        <f t="shared" si="9"/>
        <v>3</v>
      </c>
      <c r="AA46" s="14">
        <f t="shared" si="10"/>
        <v>0</v>
      </c>
      <c r="AB46" s="11"/>
    </row>
    <row r="47" spans="1:28" ht="29.25" customHeight="1">
      <c r="A47" s="15">
        <f t="shared" si="2"/>
        <v>39500</v>
      </c>
      <c r="B47" s="56">
        <f t="shared" si="1"/>
        <v>39500</v>
      </c>
      <c r="C47" s="68">
        <v>22</v>
      </c>
      <c r="D47" s="68">
        <v>5</v>
      </c>
      <c r="E47" s="68">
        <v>1</v>
      </c>
      <c r="F47" s="68">
        <v>23</v>
      </c>
      <c r="G47" s="68">
        <v>24</v>
      </c>
      <c r="H47" s="68"/>
      <c r="I47" s="68"/>
      <c r="J47" s="68"/>
      <c r="K47" s="68">
        <v>24</v>
      </c>
      <c r="L47" s="68">
        <v>3</v>
      </c>
      <c r="M47" s="68"/>
      <c r="N47" s="68"/>
      <c r="O47" s="68"/>
      <c r="P47" s="68"/>
      <c r="Q47" s="68"/>
      <c r="R47" s="68"/>
      <c r="S47" s="11"/>
      <c r="T47" s="52">
        <f t="shared" si="3"/>
        <v>0</v>
      </c>
      <c r="U47" s="14">
        <f t="shared" si="4"/>
        <v>4</v>
      </c>
      <c r="V47" s="14">
        <f t="shared" si="5"/>
        <v>0</v>
      </c>
      <c r="W47" s="14">
        <f t="shared" si="6"/>
        <v>1</v>
      </c>
      <c r="X47" s="14">
        <f t="shared" si="7"/>
        <v>0</v>
      </c>
      <c r="Y47" s="14">
        <f t="shared" si="8"/>
        <v>3</v>
      </c>
      <c r="Z47" s="14">
        <f t="shared" si="9"/>
        <v>3</v>
      </c>
      <c r="AA47" s="14">
        <f t="shared" si="10"/>
        <v>0</v>
      </c>
      <c r="AB47" s="11"/>
    </row>
    <row r="48" spans="1:28" ht="29.25" customHeight="1">
      <c r="A48" s="15">
        <f t="shared" si="2"/>
        <v>39501</v>
      </c>
      <c r="B48" s="56">
        <f t="shared" si="1"/>
        <v>39501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11"/>
      <c r="T48" s="52">
        <f t="shared" si="3"/>
        <v>0</v>
      </c>
      <c r="U48" s="14">
        <f t="shared" si="4"/>
        <v>0</v>
      </c>
      <c r="V48" s="14">
        <f t="shared" si="5"/>
        <v>0</v>
      </c>
      <c r="W48" s="14">
        <f t="shared" si="6"/>
        <v>0</v>
      </c>
      <c r="X48" s="14">
        <f t="shared" si="7"/>
        <v>0</v>
      </c>
      <c r="Y48" s="14">
        <f t="shared" si="8"/>
        <v>0</v>
      </c>
      <c r="Z48" s="14">
        <f t="shared" si="9"/>
        <v>0</v>
      </c>
      <c r="AA48" s="14">
        <f t="shared" si="10"/>
        <v>0</v>
      </c>
      <c r="AB48" s="11"/>
    </row>
    <row r="49" spans="1:28" ht="29.25" customHeight="1">
      <c r="A49" s="15">
        <f t="shared" si="2"/>
        <v>39502</v>
      </c>
      <c r="B49" s="56">
        <f t="shared" si="1"/>
        <v>39502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11"/>
      <c r="T49" s="52">
        <f t="shared" si="3"/>
        <v>0</v>
      </c>
      <c r="U49" s="14">
        <f t="shared" si="4"/>
        <v>0</v>
      </c>
      <c r="V49" s="14">
        <f t="shared" si="5"/>
        <v>0</v>
      </c>
      <c r="W49" s="14">
        <f t="shared" si="6"/>
        <v>0</v>
      </c>
      <c r="X49" s="14">
        <f t="shared" si="7"/>
        <v>0</v>
      </c>
      <c r="Y49" s="14">
        <f t="shared" si="8"/>
        <v>0</v>
      </c>
      <c r="Z49" s="14">
        <f t="shared" si="9"/>
        <v>0</v>
      </c>
      <c r="AA49" s="14">
        <f t="shared" si="10"/>
        <v>0</v>
      </c>
      <c r="AB49" s="11"/>
    </row>
    <row r="50" spans="1:28" ht="29.25" customHeight="1">
      <c r="A50" s="15">
        <f t="shared" si="2"/>
        <v>39503</v>
      </c>
      <c r="B50" s="56">
        <f t="shared" si="1"/>
        <v>39503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11"/>
      <c r="T50" s="52">
        <f t="shared" si="3"/>
        <v>0</v>
      </c>
      <c r="U50" s="14">
        <f t="shared" si="4"/>
        <v>0</v>
      </c>
      <c r="V50" s="14">
        <f t="shared" si="5"/>
        <v>0</v>
      </c>
      <c r="W50" s="14">
        <f t="shared" si="6"/>
        <v>0</v>
      </c>
      <c r="X50" s="14">
        <f t="shared" si="7"/>
        <v>0</v>
      </c>
      <c r="Y50" s="14">
        <f t="shared" si="8"/>
        <v>0</v>
      </c>
      <c r="Z50" s="14">
        <f t="shared" si="9"/>
        <v>0</v>
      </c>
      <c r="AA50" s="14">
        <f t="shared" si="10"/>
        <v>0</v>
      </c>
      <c r="AB50" s="11"/>
    </row>
    <row r="51" spans="1:28" ht="29.25" customHeight="1">
      <c r="A51" s="15">
        <f t="shared" si="2"/>
        <v>39504</v>
      </c>
      <c r="B51" s="56">
        <f t="shared" si="1"/>
        <v>39504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11"/>
      <c r="T51" s="52">
        <f t="shared" si="3"/>
        <v>0</v>
      </c>
      <c r="U51" s="14">
        <f t="shared" si="4"/>
        <v>0</v>
      </c>
      <c r="V51" s="14">
        <f t="shared" si="5"/>
        <v>0</v>
      </c>
      <c r="W51" s="14">
        <f t="shared" si="6"/>
        <v>0</v>
      </c>
      <c r="X51" s="14">
        <f t="shared" si="7"/>
        <v>0</v>
      </c>
      <c r="Y51" s="14">
        <f t="shared" si="8"/>
        <v>0</v>
      </c>
      <c r="Z51" s="14">
        <f t="shared" si="9"/>
        <v>0</v>
      </c>
      <c r="AA51" s="14">
        <f t="shared" si="10"/>
        <v>0</v>
      </c>
      <c r="AB51" s="11"/>
    </row>
    <row r="52" spans="1:28" ht="29.25" customHeight="1">
      <c r="A52" s="15">
        <f t="shared" si="2"/>
        <v>39505</v>
      </c>
      <c r="B52" s="56">
        <f t="shared" si="1"/>
        <v>39505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11"/>
      <c r="T52" s="52">
        <f t="shared" si="3"/>
        <v>0</v>
      </c>
      <c r="U52" s="14">
        <f t="shared" si="4"/>
        <v>0</v>
      </c>
      <c r="V52" s="14">
        <f t="shared" si="5"/>
        <v>0</v>
      </c>
      <c r="W52" s="14">
        <f t="shared" si="6"/>
        <v>0</v>
      </c>
      <c r="X52" s="14">
        <f t="shared" si="7"/>
        <v>0</v>
      </c>
      <c r="Y52" s="14">
        <f t="shared" si="8"/>
        <v>0</v>
      </c>
      <c r="Z52" s="14">
        <f t="shared" si="9"/>
        <v>0</v>
      </c>
      <c r="AA52" s="14">
        <f t="shared" si="10"/>
        <v>0</v>
      </c>
      <c r="AB52" s="11"/>
    </row>
    <row r="53" spans="1:28" ht="29.25" customHeight="1">
      <c r="A53" s="15">
        <f t="shared" si="2"/>
        <v>39506</v>
      </c>
      <c r="B53" s="56">
        <f t="shared" si="1"/>
        <v>39506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11"/>
      <c r="T53" s="52">
        <f t="shared" si="3"/>
        <v>0</v>
      </c>
      <c r="U53" s="14">
        <f t="shared" si="4"/>
        <v>0</v>
      </c>
      <c r="V53" s="14">
        <f t="shared" si="5"/>
        <v>0</v>
      </c>
      <c r="W53" s="14">
        <f t="shared" si="6"/>
        <v>0</v>
      </c>
      <c r="X53" s="14">
        <f t="shared" si="7"/>
        <v>0</v>
      </c>
      <c r="Y53" s="14">
        <f t="shared" si="8"/>
        <v>0</v>
      </c>
      <c r="Z53" s="14">
        <f t="shared" si="9"/>
        <v>0</v>
      </c>
      <c r="AA53" s="14">
        <f t="shared" si="10"/>
        <v>0</v>
      </c>
      <c r="AB53" s="11"/>
    </row>
    <row r="54" spans="1:28" ht="29.25" customHeight="1">
      <c r="A54" s="15">
        <f t="shared" si="2"/>
        <v>39507</v>
      </c>
      <c r="B54" s="56">
        <f t="shared" si="1"/>
        <v>39507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1"/>
      <c r="T54" s="52">
        <f t="shared" si="3"/>
        <v>0</v>
      </c>
      <c r="U54" s="14">
        <f t="shared" si="4"/>
        <v>0</v>
      </c>
      <c r="V54" s="14">
        <f t="shared" si="5"/>
        <v>0</v>
      </c>
      <c r="W54" s="14">
        <f t="shared" si="6"/>
        <v>0</v>
      </c>
      <c r="X54" s="14">
        <f t="shared" si="7"/>
        <v>0</v>
      </c>
      <c r="Y54" s="14">
        <f t="shared" si="8"/>
        <v>0</v>
      </c>
      <c r="Z54" s="14">
        <f t="shared" si="9"/>
        <v>0</v>
      </c>
      <c r="AA54" s="14">
        <f t="shared" si="10"/>
        <v>0</v>
      </c>
      <c r="AB54" s="11"/>
    </row>
    <row r="55" spans="1:28" ht="29.25" customHeight="1">
      <c r="A55" s="15"/>
      <c r="B55" s="56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11"/>
      <c r="T55" s="52">
        <f t="shared" si="3"/>
        <v>0</v>
      </c>
      <c r="U55" s="14">
        <f t="shared" si="4"/>
        <v>0</v>
      </c>
      <c r="V55" s="14">
        <f t="shared" si="5"/>
        <v>0</v>
      </c>
      <c r="W55" s="14">
        <f t="shared" si="6"/>
        <v>0</v>
      </c>
      <c r="X55" s="14">
        <f t="shared" si="7"/>
        <v>0</v>
      </c>
      <c r="Y55" s="14">
        <f t="shared" si="8"/>
        <v>0</v>
      </c>
      <c r="Z55" s="14">
        <f t="shared" si="9"/>
        <v>0</v>
      </c>
      <c r="AA55" s="14">
        <f t="shared" si="10"/>
        <v>0</v>
      </c>
      <c r="AB55" s="11"/>
    </row>
    <row r="56" spans="1:28" ht="29.25" customHeight="1">
      <c r="A56" s="15"/>
      <c r="B56" s="56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11"/>
      <c r="T56" s="52">
        <f>IF(SUM(C56:D56)=0,0,IF(Z56=0,IF(D56&gt;C56,D56-C56,AC$20-C56+D56-E56),0))</f>
        <v>0</v>
      </c>
      <c r="U56" s="14">
        <f>+IF(SUM(C56:D56)=0,0,IF(T56=0,AC$20-C56+D56-Z56,0))</f>
        <v>0</v>
      </c>
      <c r="V56" s="14">
        <f>+IF(SUM(F56:G56)=0,0,IF(Z56=0,IF(G56&gt;F56,G56-F56,AC$20-F56+G56-H56),0))</f>
        <v>0</v>
      </c>
      <c r="W56" s="14">
        <f t="shared" si="6"/>
        <v>0</v>
      </c>
      <c r="X56" s="14">
        <f>+J56-I56+O56-N56+Q56-P56-R56</f>
        <v>0</v>
      </c>
      <c r="Y56" s="14">
        <f>IF(SUM(K56:L56)=0,0,IF(L56&gt;K56,L56-K56-M56,AC$20-K56+L56-M56))</f>
        <v>0</v>
      </c>
      <c r="Z56" s="14">
        <f>IF(SUM(I56:L56,N56:O56)=0,0,+J56-I56+IF(L56&gt;K56,L56-K56,AC$20-K56+L56)+O56-N56)</f>
        <v>0</v>
      </c>
      <c r="AA56" s="14">
        <f t="shared" si="10"/>
        <v>0</v>
      </c>
      <c r="AB56" s="11"/>
    </row>
    <row r="57" spans="3:6" ht="24" customHeight="1">
      <c r="C57" s="5"/>
      <c r="F57" s="5"/>
    </row>
    <row r="58" spans="1:30" ht="22.5" customHeight="1">
      <c r="A58" s="2" t="s">
        <v>30</v>
      </c>
      <c r="B58" s="100" t="s">
        <v>90</v>
      </c>
      <c r="C58" s="5"/>
      <c r="D58" s="3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6" ht="22.5" customHeight="1">
      <c r="A59" s="2" t="s">
        <v>38</v>
      </c>
      <c r="B59" s="1" t="s">
        <v>60</v>
      </c>
      <c r="C59" s="5"/>
      <c r="F59" s="5"/>
    </row>
    <row r="60" spans="1:2" ht="22.5" customHeight="1">
      <c r="A60" s="2" t="s">
        <v>44</v>
      </c>
      <c r="B60" s="1" t="s">
        <v>59</v>
      </c>
    </row>
    <row r="61" spans="1:2" ht="22.5" customHeight="1">
      <c r="A61" s="2" t="s">
        <v>45</v>
      </c>
      <c r="B61" s="1" t="s">
        <v>54</v>
      </c>
    </row>
    <row r="62" spans="1:2" ht="19.5" customHeight="1">
      <c r="A62" s="2" t="s">
        <v>51</v>
      </c>
      <c r="B62" s="4" t="s">
        <v>61</v>
      </c>
    </row>
    <row r="63" spans="1:2" ht="19.5" customHeight="1">
      <c r="A63" s="2" t="s">
        <v>53</v>
      </c>
      <c r="B63" s="1" t="s">
        <v>91</v>
      </c>
    </row>
    <row r="64" ht="19.5" customHeight="1">
      <c r="A64" s="2"/>
    </row>
    <row r="65" ht="19.5" customHeight="1"/>
    <row r="66" spans="2:30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ht="19.5" customHeight="1"/>
    <row r="68" ht="19.5" customHeight="1"/>
    <row r="69" ht="19.5" customHeight="1"/>
    <row r="70" ht="19.5" customHeight="1"/>
    <row r="71" ht="19.5" customHeight="1"/>
    <row r="72" spans="2:30" ht="19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ht="19.5" customHeight="1"/>
    <row r="74" ht="19.5" customHeight="1"/>
    <row r="75" ht="19.5" customHeight="1"/>
    <row r="76" ht="19.5" customHeight="1"/>
    <row r="77" spans="2:30" ht="19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ht="19.5" customHeight="1"/>
    <row r="79" ht="19.5" customHeight="1"/>
  </sheetData>
  <sheetProtection/>
  <mergeCells count="3">
    <mergeCell ref="B16:C16"/>
    <mergeCell ref="B17:C17"/>
    <mergeCell ref="F11:J11"/>
  </mergeCells>
  <printOptions/>
  <pageMargins left="0.78" right="0.29" top="0.37" bottom="0.17" header="0.16" footer="0.16"/>
  <pageSetup fitToHeight="1" fitToWidth="1" horizontalDpi="1200" verticalDpi="12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7"/>
  <sheetViews>
    <sheetView showZeros="0" view="pageBreakPreview" zoomScale="70" zoomScaleSheetLayoutView="70" zoomScalePageLayoutView="0" workbookViewId="0" topLeftCell="A46">
      <selection activeCell="B7" sqref="B7:O7"/>
    </sheetView>
  </sheetViews>
  <sheetFormatPr defaultColWidth="9.00390625" defaultRowHeight="13.5"/>
  <cols>
    <col min="1" max="1" width="10.375" style="3" customWidth="1"/>
    <col min="2" max="2" width="6.25390625" style="1" customWidth="1"/>
    <col min="3" max="4" width="7.00390625" style="1" customWidth="1"/>
    <col min="5" max="5" width="6.25390625" style="1" customWidth="1"/>
    <col min="6" max="7" width="7.00390625" style="1" customWidth="1"/>
    <col min="8" max="8" width="6.125" style="1" customWidth="1"/>
    <col min="9" max="11" width="7.00390625" style="1" customWidth="1"/>
    <col min="12" max="12" width="7.25390625" style="1" customWidth="1"/>
    <col min="13" max="13" width="6.00390625" style="1" customWidth="1"/>
    <col min="14" max="17" width="7.00390625" style="1" customWidth="1"/>
    <col min="18" max="18" width="6.125" style="1" customWidth="1"/>
    <col min="19" max="19" width="0.6171875" style="1" customWidth="1"/>
    <col min="20" max="20" width="7.125" style="1" customWidth="1"/>
    <col min="21" max="23" width="7.00390625" style="1" customWidth="1"/>
    <col min="24" max="24" width="7.125" style="1" customWidth="1"/>
    <col min="25" max="27" width="7.00390625" style="1" customWidth="1"/>
    <col min="28" max="28" width="10.25390625" style="1" customWidth="1"/>
    <col min="29" max="30" width="7.00390625" style="1" customWidth="1"/>
    <col min="31" max="56" width="8.75390625" style="1" customWidth="1"/>
    <col min="57" max="59" width="8.875" style="1" customWidth="1"/>
    <col min="60" max="16384" width="9.00390625" style="1" customWidth="1"/>
  </cols>
  <sheetData>
    <row r="1" spans="1:4" s="36" customFormat="1" ht="20.25">
      <c r="A1" s="35" t="s">
        <v>18</v>
      </c>
      <c r="D1" s="36" t="s">
        <v>87</v>
      </c>
    </row>
    <row r="2" spans="4:30" s="36" customFormat="1" ht="50.25" customHeight="1">
      <c r="D2" s="37"/>
      <c r="G2" s="37"/>
      <c r="H2" s="38"/>
      <c r="I2" s="39" t="s">
        <v>20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52" s="41" customFormat="1" ht="32.25" customHeight="1">
      <c r="A3" s="49" t="s">
        <v>19</v>
      </c>
      <c r="AZ3" s="40"/>
    </row>
    <row r="4" spans="1:52" s="41" customFormat="1" ht="32.25" customHeight="1">
      <c r="A4" s="42"/>
      <c r="AZ4" s="40"/>
    </row>
    <row r="5" spans="1:52" s="41" customFormat="1" ht="32.25" customHeight="1">
      <c r="A5" s="42"/>
      <c r="U5" s="71"/>
      <c r="V5" s="71"/>
      <c r="W5" s="71"/>
      <c r="X5" s="71"/>
      <c r="Y5" s="71"/>
      <c r="Z5" s="72" t="s">
        <v>39</v>
      </c>
      <c r="AA5" s="72" t="s">
        <v>39</v>
      </c>
      <c r="AZ5" s="40"/>
    </row>
    <row r="6" spans="1:52" s="41" customFormat="1" ht="32.25" customHeight="1">
      <c r="A6" s="42"/>
      <c r="B6" s="41" t="s">
        <v>41</v>
      </c>
      <c r="T6" s="7" t="s">
        <v>21</v>
      </c>
      <c r="U6" s="70"/>
      <c r="V6" s="70"/>
      <c r="W6" s="70"/>
      <c r="X6" s="70"/>
      <c r="Y6" s="71"/>
      <c r="Z6" s="71"/>
      <c r="AA6" s="71"/>
      <c r="AZ6" s="40"/>
    </row>
    <row r="7" spans="1:52" s="41" customFormat="1" ht="32.25" customHeight="1">
      <c r="A7" s="42"/>
      <c r="T7" s="7"/>
      <c r="U7" s="73"/>
      <c r="V7" s="70"/>
      <c r="W7" s="70"/>
      <c r="X7" s="70"/>
      <c r="Y7" s="71"/>
      <c r="Z7" s="71"/>
      <c r="AA7" s="71"/>
      <c r="AZ7" s="40"/>
    </row>
    <row r="8" spans="1:52" s="41" customFormat="1" ht="32.25" customHeight="1">
      <c r="A8" s="40">
        <v>1</v>
      </c>
      <c r="B8" s="41" t="s">
        <v>24</v>
      </c>
      <c r="F8" s="70" t="s">
        <v>25</v>
      </c>
      <c r="G8" s="70"/>
      <c r="H8" s="70"/>
      <c r="I8" s="70"/>
      <c r="J8" s="70"/>
      <c r="K8" s="70" t="s">
        <v>26</v>
      </c>
      <c r="L8" s="71"/>
      <c r="M8" s="71"/>
      <c r="N8" s="71"/>
      <c r="O8" s="70" t="s">
        <v>72</v>
      </c>
      <c r="P8" s="70" t="s">
        <v>27</v>
      </c>
      <c r="Q8" s="71"/>
      <c r="T8" s="7" t="s">
        <v>22</v>
      </c>
      <c r="U8" s="70"/>
      <c r="V8" s="70"/>
      <c r="W8" s="70"/>
      <c r="X8" s="71"/>
      <c r="Y8" s="71"/>
      <c r="Z8" s="71"/>
      <c r="AA8" s="71" t="s">
        <v>23</v>
      </c>
      <c r="AZ8" s="40"/>
    </row>
    <row r="9" spans="1:52" s="41" customFormat="1" ht="32.25" customHeight="1">
      <c r="A9" s="4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AZ9" s="40"/>
    </row>
    <row r="10" spans="1:52" s="41" customFormat="1" ht="32.25" customHeight="1">
      <c r="A10" s="42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AZ10" s="40"/>
    </row>
    <row r="11" spans="1:52" s="41" customFormat="1" ht="32.25" customHeight="1">
      <c r="A11" s="40">
        <v>2</v>
      </c>
      <c r="B11" s="41" t="s">
        <v>28</v>
      </c>
      <c r="F11" s="106">
        <f>+A26</f>
        <v>39508</v>
      </c>
      <c r="G11" s="106"/>
      <c r="H11" s="106"/>
      <c r="I11" s="106"/>
      <c r="J11" s="106"/>
      <c r="AZ11" s="40"/>
    </row>
    <row r="12" spans="1:52" s="41" customFormat="1" ht="32.25" customHeight="1">
      <c r="A12" s="40">
        <v>3</v>
      </c>
      <c r="B12" s="41" t="s">
        <v>29</v>
      </c>
      <c r="AZ12" s="40"/>
    </row>
    <row r="13" spans="1:32" s="41" customFormat="1" ht="24" customHeight="1">
      <c r="A13" s="42"/>
      <c r="B13" s="45" t="s">
        <v>4</v>
      </c>
      <c r="C13" s="46"/>
      <c r="D13" s="59" t="s">
        <v>73</v>
      </c>
      <c r="E13" s="59"/>
      <c r="F13" s="59"/>
      <c r="G13" s="59"/>
      <c r="H13" s="59"/>
      <c r="I13" s="59"/>
      <c r="J13" s="59"/>
      <c r="K13" s="60"/>
      <c r="AF13" s="40"/>
    </row>
    <row r="14" spans="1:32" s="41" customFormat="1" ht="24" customHeight="1">
      <c r="A14" s="42"/>
      <c r="B14" s="45" t="s">
        <v>5</v>
      </c>
      <c r="C14" s="46"/>
      <c r="D14" s="61" t="s">
        <v>55</v>
      </c>
      <c r="E14" s="61"/>
      <c r="F14" s="61"/>
      <c r="G14" s="61"/>
      <c r="H14" s="61"/>
      <c r="I14" s="61"/>
      <c r="J14" s="61"/>
      <c r="K14" s="62"/>
      <c r="AF14" s="40"/>
    </row>
    <row r="15" spans="1:11" s="42" customFormat="1" ht="24" customHeight="1">
      <c r="A15" s="43"/>
      <c r="B15" s="47" t="s">
        <v>6</v>
      </c>
      <c r="C15" s="48"/>
      <c r="D15" s="61" t="s">
        <v>2</v>
      </c>
      <c r="E15" s="63"/>
      <c r="F15" s="63"/>
      <c r="G15" s="61"/>
      <c r="H15" s="63"/>
      <c r="I15" s="61"/>
      <c r="J15" s="63"/>
      <c r="K15" s="64"/>
    </row>
    <row r="16" spans="2:32" s="42" customFormat="1" ht="39.75" customHeight="1">
      <c r="B16" s="103" t="s">
        <v>7</v>
      </c>
      <c r="C16" s="104"/>
      <c r="D16" s="65" t="s">
        <v>3</v>
      </c>
      <c r="E16" s="66"/>
      <c r="F16" s="66"/>
      <c r="G16" s="65"/>
      <c r="H16" s="66"/>
      <c r="I16" s="65"/>
      <c r="J16" s="66"/>
      <c r="K16" s="67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s="42" customFormat="1" ht="39.75" customHeight="1">
      <c r="B17" s="103" t="s">
        <v>42</v>
      </c>
      <c r="C17" s="104"/>
      <c r="D17" s="65" t="s">
        <v>43</v>
      </c>
      <c r="E17" s="66"/>
      <c r="F17" s="66"/>
      <c r="G17" s="65"/>
      <c r="H17" s="66"/>
      <c r="I17" s="65"/>
      <c r="J17" s="66"/>
      <c r="K17" s="67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2:32" s="3" customFormat="1" ht="13.5">
      <c r="B18" s="8"/>
      <c r="C18" s="4"/>
      <c r="D18" s="6"/>
      <c r="E18" s="6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53">
        <v>19</v>
      </c>
      <c r="AD18" s="6"/>
      <c r="AE18" s="6"/>
      <c r="AF18" s="6"/>
    </row>
    <row r="19" spans="1:32" ht="19.5" customHeight="1">
      <c r="A19" s="29"/>
      <c r="B19" s="11"/>
      <c r="C19" s="57" t="s">
        <v>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6"/>
      <c r="S19" s="17"/>
      <c r="T19" s="57" t="s">
        <v>16</v>
      </c>
      <c r="U19" s="17"/>
      <c r="V19" s="17"/>
      <c r="W19" s="17"/>
      <c r="X19" s="20"/>
      <c r="Y19" s="17"/>
      <c r="Z19" s="50"/>
      <c r="AA19" s="50"/>
      <c r="AB19" s="25"/>
      <c r="AC19" s="1">
        <v>20</v>
      </c>
      <c r="AF19" s="5"/>
    </row>
    <row r="20" spans="1:29" ht="19.5" customHeight="1">
      <c r="A20" s="31"/>
      <c r="B20" s="11" t="s">
        <v>10</v>
      </c>
      <c r="C20" s="58" t="s">
        <v>9</v>
      </c>
      <c r="D20" s="20"/>
      <c r="E20" s="20"/>
      <c r="F20" s="20"/>
      <c r="G20" s="20"/>
      <c r="H20" s="18"/>
      <c r="I20" s="19" t="s">
        <v>15</v>
      </c>
      <c r="J20" s="20"/>
      <c r="K20" s="20"/>
      <c r="L20" s="20"/>
      <c r="M20" s="20"/>
      <c r="N20" s="20"/>
      <c r="O20" s="20"/>
      <c r="P20" s="20"/>
      <c r="Q20" s="20"/>
      <c r="R20" s="18"/>
      <c r="S20" s="20"/>
      <c r="T20" s="58" t="str">
        <f>+C20</f>
        <v>待機</v>
      </c>
      <c r="U20" s="20"/>
      <c r="V20" s="20"/>
      <c r="W20" s="20"/>
      <c r="X20" s="11" t="str">
        <f>+I20</f>
        <v>機械稼働</v>
      </c>
      <c r="Y20" s="19"/>
      <c r="Z20" s="20"/>
      <c r="AA20" s="18"/>
      <c r="AB20" s="31" t="s">
        <v>17</v>
      </c>
      <c r="AC20" s="1">
        <v>24</v>
      </c>
    </row>
    <row r="21" spans="1:28" ht="24" customHeight="1">
      <c r="A21" s="31"/>
      <c r="B21" s="13" t="s">
        <v>31</v>
      </c>
      <c r="C21" s="19" t="s">
        <v>47</v>
      </c>
      <c r="D21" s="20"/>
      <c r="E21" s="18"/>
      <c r="F21" s="19" t="s">
        <v>32</v>
      </c>
      <c r="G21" s="20"/>
      <c r="H21" s="18"/>
      <c r="I21" s="32">
        <f>+X21</f>
        <v>1</v>
      </c>
      <c r="J21" s="18"/>
      <c r="K21" s="33">
        <f>+Y21</f>
        <v>1.5</v>
      </c>
      <c r="L21" s="20"/>
      <c r="M21" s="18"/>
      <c r="N21" s="33">
        <f>+X21</f>
        <v>1</v>
      </c>
      <c r="O21" s="20"/>
      <c r="P21" s="20"/>
      <c r="Q21" s="20"/>
      <c r="R21" s="18"/>
      <c r="S21" s="20"/>
      <c r="T21" s="19" t="str">
        <f>+C21</f>
        <v>情報連絡員</v>
      </c>
      <c r="U21" s="20"/>
      <c r="V21" s="19" t="str">
        <f>+F21</f>
        <v>運転手等</v>
      </c>
      <c r="W21" s="20"/>
      <c r="X21" s="12">
        <v>1</v>
      </c>
      <c r="Y21" s="12">
        <v>1.5</v>
      </c>
      <c r="Z21" s="28" t="s">
        <v>50</v>
      </c>
      <c r="AA21" s="78"/>
      <c r="AB21" s="27"/>
    </row>
    <row r="22" spans="1:28" s="9" customFormat="1" ht="25.5" customHeight="1">
      <c r="A22" s="30"/>
      <c r="B22" s="13" t="s">
        <v>11</v>
      </c>
      <c r="C22" s="22">
        <v>0.7916666666666666</v>
      </c>
      <c r="D22" s="24">
        <v>0.2916666666666667</v>
      </c>
      <c r="E22" s="23"/>
      <c r="F22" s="22">
        <v>0.7916666666666666</v>
      </c>
      <c r="G22" s="24">
        <v>0.2916666666666667</v>
      </c>
      <c r="H22" s="23"/>
      <c r="I22" s="22">
        <v>0.7916666666666666</v>
      </c>
      <c r="J22" s="21">
        <v>0.8333333333333334</v>
      </c>
      <c r="K22" s="22">
        <f>+J22</f>
        <v>0.8333333333333334</v>
      </c>
      <c r="L22" s="24">
        <v>0.25</v>
      </c>
      <c r="M22" s="23"/>
      <c r="N22" s="22">
        <f>+L22</f>
        <v>0.25</v>
      </c>
      <c r="O22" s="21">
        <v>0.2916666666666667</v>
      </c>
      <c r="P22" s="22">
        <f>+O22</f>
        <v>0.2916666666666667</v>
      </c>
      <c r="Q22" s="24">
        <v>0.7916666666666666</v>
      </c>
      <c r="R22" s="23"/>
      <c r="S22" s="23"/>
      <c r="T22" s="28"/>
      <c r="U22" s="51"/>
      <c r="V22" s="12"/>
      <c r="W22" s="28"/>
      <c r="X22" s="13" t="s">
        <v>33</v>
      </c>
      <c r="Y22" s="13" t="s">
        <v>34</v>
      </c>
      <c r="Z22" s="54" t="s">
        <v>46</v>
      </c>
      <c r="AA22" s="79">
        <f>+W22</f>
        <v>0</v>
      </c>
      <c r="AB22" s="26"/>
    </row>
    <row r="23" spans="1:28" ht="51" customHeight="1">
      <c r="A23" s="10" t="s">
        <v>0</v>
      </c>
      <c r="B23" s="11" t="s">
        <v>1</v>
      </c>
      <c r="C23" s="13" t="s">
        <v>12</v>
      </c>
      <c r="D23" s="13" t="s">
        <v>13</v>
      </c>
      <c r="E23" s="13" t="s">
        <v>14</v>
      </c>
      <c r="F23" s="13" t="s">
        <v>12</v>
      </c>
      <c r="G23" s="13" t="s">
        <v>13</v>
      </c>
      <c r="H23" s="13" t="s">
        <v>14</v>
      </c>
      <c r="I23" s="13" t="s">
        <v>12</v>
      </c>
      <c r="J23" s="13" t="s">
        <v>13</v>
      </c>
      <c r="K23" s="13" t="s">
        <v>12</v>
      </c>
      <c r="L23" s="13" t="s">
        <v>13</v>
      </c>
      <c r="M23" s="13" t="s">
        <v>14</v>
      </c>
      <c r="N23" s="13" t="s">
        <v>12</v>
      </c>
      <c r="O23" s="13" t="s">
        <v>13</v>
      </c>
      <c r="P23" s="13" t="s">
        <v>12</v>
      </c>
      <c r="Q23" s="13" t="s">
        <v>13</v>
      </c>
      <c r="R23" s="13" t="s">
        <v>14</v>
      </c>
      <c r="S23" s="13"/>
      <c r="T23" s="13" t="s">
        <v>48</v>
      </c>
      <c r="U23" s="13" t="s">
        <v>49</v>
      </c>
      <c r="V23" s="13" t="s">
        <v>48</v>
      </c>
      <c r="W23" s="13" t="str">
        <f>+U23</f>
        <v>稼働の場合</v>
      </c>
      <c r="X23" s="54"/>
      <c r="Y23" s="55"/>
      <c r="Z23" s="13" t="s">
        <v>85</v>
      </c>
      <c r="AA23" s="86" t="s">
        <v>81</v>
      </c>
      <c r="AB23" s="11"/>
    </row>
    <row r="24" spans="1:28" ht="52.5" customHeight="1">
      <c r="A24" s="10" t="s">
        <v>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2">
        <f>+SUM(T26:T56)</f>
        <v>15</v>
      </c>
      <c r="U24" s="52">
        <f aca="true" t="shared" si="0" ref="U24:Z24">+SUM(U26:U56)</f>
        <v>14</v>
      </c>
      <c r="V24" s="52">
        <f t="shared" si="0"/>
        <v>13</v>
      </c>
      <c r="W24" s="52">
        <f t="shared" si="0"/>
        <v>9</v>
      </c>
      <c r="X24" s="52">
        <f t="shared" si="0"/>
        <v>14</v>
      </c>
      <c r="Y24" s="52">
        <f t="shared" si="0"/>
        <v>12</v>
      </c>
      <c r="Z24" s="52">
        <f t="shared" si="0"/>
        <v>15</v>
      </c>
      <c r="AA24" s="52">
        <f>+SUM(AA26:AA56)</f>
        <v>0</v>
      </c>
      <c r="AB24" s="11"/>
    </row>
    <row r="25" spans="1:28" ht="3.75" customHeight="1">
      <c r="A25" s="3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2"/>
      <c r="U25" s="52"/>
      <c r="V25" s="52"/>
      <c r="W25" s="52"/>
      <c r="X25" s="52"/>
      <c r="Y25" s="52"/>
      <c r="Z25" s="52"/>
      <c r="AA25" s="52"/>
      <c r="AB25" s="11"/>
    </row>
    <row r="26" spans="1:28" ht="29.25" customHeight="1">
      <c r="A26" s="69">
        <v>39508</v>
      </c>
      <c r="B26" s="56">
        <f aca="true" t="shared" si="1" ref="B26:B56">IF(A26="","",A26)</f>
        <v>39508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14"/>
      <c r="T26" s="52">
        <f>IF(SUM(C26:D26)=0,0,IF(Z26=0,IF(D26&gt;C26,D26-C26,AC$20-C26+D26-E26),0))</f>
        <v>0</v>
      </c>
      <c r="U26" s="14">
        <f>+IF(SUM(C26:D26)=0,0,IF(T26=0,AC$20-C26+D26-Z26,0))</f>
        <v>0</v>
      </c>
      <c r="V26" s="14">
        <f>+IF(SUM(F26:G26)=0,0,IF(Z26=0,IF(G26&gt;F26,G26-F26,AC$20-F26+G26-H26),0))</f>
        <v>0</v>
      </c>
      <c r="W26" s="14">
        <f>+IF(SUM(F26:G26)=0,0,IF(V26=0,IF(G26&gt;F26,G26-F26-H26,AC$20-F26+G26-H26),0))</f>
        <v>0</v>
      </c>
      <c r="X26" s="14">
        <f>+J26-I26+O26-N26+Q26-P26-R26</f>
        <v>0</v>
      </c>
      <c r="Y26" s="14">
        <f>IF(SUM(K26:L26)=0,0,IF(L26&gt;K26,L26-K26-M26,AC$20-K26+L26-M26))</f>
        <v>0</v>
      </c>
      <c r="Z26" s="14">
        <f>IF(SUM(I26:L26,N26:O26)=0,0,+J26-I26+IF(L26&gt;K26,L26-K26,AC$20-K26+L26)+O26-N26)</f>
        <v>0</v>
      </c>
      <c r="AA26" s="14">
        <f>+IF(Z26&lt;AA$22,Z26,0)</f>
        <v>0</v>
      </c>
      <c r="AB26" s="11"/>
    </row>
    <row r="27" spans="1:28" ht="29.25" customHeight="1">
      <c r="A27" s="15">
        <f aca="true" t="shared" si="2" ref="A27:A55">+A26+1</f>
        <v>39509</v>
      </c>
      <c r="B27" s="56">
        <f t="shared" si="1"/>
        <v>39509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11"/>
      <c r="T27" s="52">
        <f aca="true" t="shared" si="3" ref="T27:T55">IF(SUM(C27:D27)=0,0,IF(Z27=0,IF(D27&gt;C27,D27-C27,AC$20-C27+D27-E27),0))</f>
        <v>0</v>
      </c>
      <c r="U27" s="14">
        <f aca="true" t="shared" si="4" ref="U27:U55">+IF(SUM(C27:D27)=0,0,IF(T27=0,AC$20-C27+D27-Z27,0))</f>
        <v>0</v>
      </c>
      <c r="V27" s="14">
        <f aca="true" t="shared" si="5" ref="V27:V55">+IF(SUM(F27:G27)=0,0,IF(Z27=0,IF(G27&gt;F27,G27-F27,AC$20-F27+G27-H27),0))</f>
        <v>0</v>
      </c>
      <c r="W27" s="14">
        <f aca="true" t="shared" si="6" ref="W27:W56">+IF(SUM(F27:G27)=0,0,IF(V27=0,IF(G27&gt;F27,G27-F27-H27,AC$20-F27+G27-H27),0))</f>
        <v>0</v>
      </c>
      <c r="X27" s="14">
        <f aca="true" t="shared" si="7" ref="X27:X55">+J27-I27+O27-N27+Q27-P27-R27</f>
        <v>0</v>
      </c>
      <c r="Y27" s="14">
        <f aca="true" t="shared" si="8" ref="Y27:Y55">IF(SUM(K27:L27)=0,0,IF(L27&gt;K27,L27-K27-M27,AC$20-K27+L27-M27))</f>
        <v>0</v>
      </c>
      <c r="Z27" s="14">
        <f aca="true" t="shared" si="9" ref="Z27:Z55">IF(SUM(I27:L27,N27:O27)=0,0,+J27-I27+IF(L27&gt;K27,L27-K27,AC$20-K27+L27)+O27-N27)</f>
        <v>0</v>
      </c>
      <c r="AA27" s="14">
        <f aca="true" t="shared" si="10" ref="AA27:AA56">+IF(Z27&lt;AA$22,Z27,0)</f>
        <v>0</v>
      </c>
      <c r="AB27" s="11"/>
    </row>
    <row r="28" spans="1:30" ht="29.25" customHeight="1">
      <c r="A28" s="15">
        <f t="shared" si="2"/>
        <v>39510</v>
      </c>
      <c r="B28" s="56">
        <f t="shared" si="1"/>
        <v>39510</v>
      </c>
      <c r="C28" s="68">
        <v>19</v>
      </c>
      <c r="D28" s="68">
        <v>7</v>
      </c>
      <c r="E28" s="68">
        <v>1</v>
      </c>
      <c r="F28" s="68">
        <v>19</v>
      </c>
      <c r="G28" s="68">
        <v>7</v>
      </c>
      <c r="H28" s="68">
        <v>1</v>
      </c>
      <c r="I28" s="68"/>
      <c r="J28" s="68"/>
      <c r="K28" s="68"/>
      <c r="L28" s="68"/>
      <c r="M28" s="68"/>
      <c r="N28" s="68"/>
      <c r="O28" s="68"/>
      <c r="P28" s="68">
        <v>7</v>
      </c>
      <c r="Q28" s="68">
        <v>19</v>
      </c>
      <c r="R28" s="68">
        <v>1</v>
      </c>
      <c r="S28" s="10"/>
      <c r="T28" s="52">
        <f t="shared" si="3"/>
        <v>11</v>
      </c>
      <c r="U28" s="14">
        <f t="shared" si="4"/>
        <v>0</v>
      </c>
      <c r="V28" s="14">
        <f t="shared" si="5"/>
        <v>11</v>
      </c>
      <c r="W28" s="14">
        <f t="shared" si="6"/>
        <v>0</v>
      </c>
      <c r="X28" s="14">
        <f t="shared" si="7"/>
        <v>11</v>
      </c>
      <c r="Y28" s="14">
        <f t="shared" si="8"/>
        <v>0</v>
      </c>
      <c r="Z28" s="14">
        <f t="shared" si="9"/>
        <v>0</v>
      </c>
      <c r="AA28" s="14">
        <f t="shared" si="10"/>
        <v>0</v>
      </c>
      <c r="AB28" s="10"/>
      <c r="AC28" s="3"/>
      <c r="AD28" s="3"/>
    </row>
    <row r="29" spans="1:28" ht="29.25" customHeight="1">
      <c r="A29" s="15">
        <f t="shared" si="2"/>
        <v>39511</v>
      </c>
      <c r="B29" s="56">
        <f t="shared" si="1"/>
        <v>39511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1"/>
      <c r="T29" s="52">
        <f t="shared" si="3"/>
        <v>0</v>
      </c>
      <c r="U29" s="14">
        <f t="shared" si="4"/>
        <v>0</v>
      </c>
      <c r="V29" s="14">
        <f t="shared" si="5"/>
        <v>0</v>
      </c>
      <c r="W29" s="14">
        <f t="shared" si="6"/>
        <v>0</v>
      </c>
      <c r="X29" s="14">
        <f t="shared" si="7"/>
        <v>0</v>
      </c>
      <c r="Y29" s="14">
        <f t="shared" si="8"/>
        <v>0</v>
      </c>
      <c r="Z29" s="14">
        <f t="shared" si="9"/>
        <v>0</v>
      </c>
      <c r="AA29" s="14">
        <f t="shared" si="10"/>
        <v>0</v>
      </c>
      <c r="AB29" s="11"/>
    </row>
    <row r="30" spans="1:28" ht="29.25" customHeight="1">
      <c r="A30" s="15">
        <f t="shared" si="2"/>
        <v>39512</v>
      </c>
      <c r="B30" s="56">
        <f t="shared" si="1"/>
        <v>39512</v>
      </c>
      <c r="C30" s="68">
        <v>19</v>
      </c>
      <c r="D30" s="68">
        <v>7</v>
      </c>
      <c r="E30" s="68">
        <v>1</v>
      </c>
      <c r="F30" s="68">
        <v>21</v>
      </c>
      <c r="G30" s="68">
        <v>23</v>
      </c>
      <c r="H30" s="68"/>
      <c r="I30" s="68"/>
      <c r="J30" s="68"/>
      <c r="K30" s="68">
        <v>23</v>
      </c>
      <c r="L30" s="68">
        <v>5</v>
      </c>
      <c r="M30" s="68">
        <v>1</v>
      </c>
      <c r="N30" s="68">
        <v>6</v>
      </c>
      <c r="O30" s="68">
        <v>7</v>
      </c>
      <c r="P30" s="68">
        <v>7</v>
      </c>
      <c r="Q30" s="68">
        <v>8</v>
      </c>
      <c r="R30" s="68"/>
      <c r="S30" s="11"/>
      <c r="T30" s="52">
        <f t="shared" si="3"/>
        <v>0</v>
      </c>
      <c r="U30" s="14">
        <f t="shared" si="4"/>
        <v>5</v>
      </c>
      <c r="V30" s="14">
        <f t="shared" si="5"/>
        <v>0</v>
      </c>
      <c r="W30" s="14">
        <f t="shared" si="6"/>
        <v>2</v>
      </c>
      <c r="X30" s="14">
        <f t="shared" si="7"/>
        <v>2</v>
      </c>
      <c r="Y30" s="14">
        <f t="shared" si="8"/>
        <v>5</v>
      </c>
      <c r="Z30" s="14">
        <f t="shared" si="9"/>
        <v>7</v>
      </c>
      <c r="AA30" s="14">
        <f t="shared" si="10"/>
        <v>0</v>
      </c>
      <c r="AB30" s="11"/>
    </row>
    <row r="31" spans="1:28" ht="29.25" customHeight="1">
      <c r="A31" s="15">
        <f t="shared" si="2"/>
        <v>39513</v>
      </c>
      <c r="B31" s="56">
        <f t="shared" si="1"/>
        <v>39513</v>
      </c>
      <c r="C31" s="68">
        <v>23</v>
      </c>
      <c r="D31" s="68">
        <v>7</v>
      </c>
      <c r="E31" s="68">
        <v>1</v>
      </c>
      <c r="F31" s="68">
        <v>21</v>
      </c>
      <c r="G31" s="68">
        <v>3</v>
      </c>
      <c r="H31" s="68"/>
      <c r="I31" s="68"/>
      <c r="J31" s="68"/>
      <c r="K31" s="68">
        <v>20</v>
      </c>
      <c r="L31" s="68">
        <v>23</v>
      </c>
      <c r="M31" s="68"/>
      <c r="N31" s="68">
        <v>6</v>
      </c>
      <c r="O31" s="68">
        <v>7</v>
      </c>
      <c r="P31" s="68"/>
      <c r="Q31" s="68"/>
      <c r="R31" s="68"/>
      <c r="S31" s="11"/>
      <c r="T31" s="52">
        <f t="shared" si="3"/>
        <v>0</v>
      </c>
      <c r="U31" s="14">
        <f t="shared" si="4"/>
        <v>4</v>
      </c>
      <c r="V31" s="14">
        <f t="shared" si="5"/>
        <v>0</v>
      </c>
      <c r="W31" s="14">
        <f t="shared" si="6"/>
        <v>6</v>
      </c>
      <c r="X31" s="14">
        <f t="shared" si="7"/>
        <v>1</v>
      </c>
      <c r="Y31" s="14">
        <f t="shared" si="8"/>
        <v>3</v>
      </c>
      <c r="Z31" s="14">
        <f t="shared" si="9"/>
        <v>4</v>
      </c>
      <c r="AA31" s="14">
        <f t="shared" si="10"/>
        <v>0</v>
      </c>
      <c r="AB31" s="11"/>
    </row>
    <row r="32" spans="1:28" ht="29.25" customHeight="1">
      <c r="A32" s="15">
        <f t="shared" si="2"/>
        <v>39514</v>
      </c>
      <c r="B32" s="56">
        <f t="shared" si="1"/>
        <v>39514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11"/>
      <c r="T32" s="52">
        <f t="shared" si="3"/>
        <v>0</v>
      </c>
      <c r="U32" s="14">
        <f t="shared" si="4"/>
        <v>0</v>
      </c>
      <c r="V32" s="14">
        <f t="shared" si="5"/>
        <v>0</v>
      </c>
      <c r="W32" s="14">
        <f t="shared" si="6"/>
        <v>0</v>
      </c>
      <c r="X32" s="14">
        <f t="shared" si="7"/>
        <v>0</v>
      </c>
      <c r="Y32" s="14">
        <f t="shared" si="8"/>
        <v>0</v>
      </c>
      <c r="Z32" s="14">
        <f t="shared" si="9"/>
        <v>0</v>
      </c>
      <c r="AA32" s="14">
        <f t="shared" si="10"/>
        <v>0</v>
      </c>
      <c r="AB32" s="11"/>
    </row>
    <row r="33" spans="1:28" ht="29.25" customHeight="1">
      <c r="A33" s="15">
        <f t="shared" si="2"/>
        <v>39515</v>
      </c>
      <c r="B33" s="56">
        <f t="shared" si="1"/>
        <v>39515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11"/>
      <c r="T33" s="52">
        <f t="shared" si="3"/>
        <v>0</v>
      </c>
      <c r="U33" s="14">
        <f t="shared" si="4"/>
        <v>0</v>
      </c>
      <c r="V33" s="14">
        <f t="shared" si="5"/>
        <v>0</v>
      </c>
      <c r="W33" s="14">
        <f t="shared" si="6"/>
        <v>0</v>
      </c>
      <c r="X33" s="14">
        <f t="shared" si="7"/>
        <v>0</v>
      </c>
      <c r="Y33" s="14">
        <f t="shared" si="8"/>
        <v>0</v>
      </c>
      <c r="Z33" s="14">
        <f t="shared" si="9"/>
        <v>0</v>
      </c>
      <c r="AA33" s="14">
        <f t="shared" si="10"/>
        <v>0</v>
      </c>
      <c r="AB33" s="11"/>
    </row>
    <row r="34" spans="1:28" ht="29.25" customHeight="1">
      <c r="A34" s="15">
        <f t="shared" si="2"/>
        <v>39516</v>
      </c>
      <c r="B34" s="56">
        <f t="shared" si="1"/>
        <v>39516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11"/>
      <c r="T34" s="52">
        <f t="shared" si="3"/>
        <v>0</v>
      </c>
      <c r="U34" s="14">
        <f t="shared" si="4"/>
        <v>0</v>
      </c>
      <c r="V34" s="14">
        <f t="shared" si="5"/>
        <v>0</v>
      </c>
      <c r="W34" s="14">
        <f t="shared" si="6"/>
        <v>0</v>
      </c>
      <c r="X34" s="14">
        <f t="shared" si="7"/>
        <v>0</v>
      </c>
      <c r="Y34" s="14">
        <f t="shared" si="8"/>
        <v>0</v>
      </c>
      <c r="Z34" s="14">
        <f t="shared" si="9"/>
        <v>0</v>
      </c>
      <c r="AA34" s="14">
        <f t="shared" si="10"/>
        <v>0</v>
      </c>
      <c r="AB34" s="11"/>
    </row>
    <row r="35" spans="1:28" ht="29.25" customHeight="1">
      <c r="A35" s="15">
        <f t="shared" si="2"/>
        <v>39517</v>
      </c>
      <c r="B35" s="56">
        <f t="shared" si="1"/>
        <v>39517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11"/>
      <c r="T35" s="52">
        <f t="shared" si="3"/>
        <v>0</v>
      </c>
      <c r="U35" s="14">
        <f t="shared" si="4"/>
        <v>0</v>
      </c>
      <c r="V35" s="14">
        <f t="shared" si="5"/>
        <v>0</v>
      </c>
      <c r="W35" s="14">
        <f t="shared" si="6"/>
        <v>0</v>
      </c>
      <c r="X35" s="14">
        <f t="shared" si="7"/>
        <v>0</v>
      </c>
      <c r="Y35" s="14">
        <f t="shared" si="8"/>
        <v>0</v>
      </c>
      <c r="Z35" s="14">
        <f t="shared" si="9"/>
        <v>0</v>
      </c>
      <c r="AA35" s="14">
        <f t="shared" si="10"/>
        <v>0</v>
      </c>
      <c r="AB35" s="11"/>
    </row>
    <row r="36" spans="1:28" ht="29.25" customHeight="1">
      <c r="A36" s="15">
        <f t="shared" si="2"/>
        <v>39518</v>
      </c>
      <c r="B36" s="56">
        <f t="shared" si="1"/>
        <v>39518</v>
      </c>
      <c r="C36" s="68">
        <v>19</v>
      </c>
      <c r="D36" s="68">
        <v>23</v>
      </c>
      <c r="E36" s="68"/>
      <c r="F36" s="68">
        <v>21</v>
      </c>
      <c r="G36" s="68">
        <v>23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11"/>
      <c r="T36" s="52">
        <f t="shared" si="3"/>
        <v>4</v>
      </c>
      <c r="U36" s="14">
        <f t="shared" si="4"/>
        <v>0</v>
      </c>
      <c r="V36" s="14">
        <f t="shared" si="5"/>
        <v>2</v>
      </c>
      <c r="W36" s="14">
        <f t="shared" si="6"/>
        <v>0</v>
      </c>
      <c r="X36" s="14">
        <f t="shared" si="7"/>
        <v>0</v>
      </c>
      <c r="Y36" s="14">
        <f t="shared" si="8"/>
        <v>0</v>
      </c>
      <c r="Z36" s="14">
        <f t="shared" si="9"/>
        <v>0</v>
      </c>
      <c r="AA36" s="14">
        <f t="shared" si="10"/>
        <v>0</v>
      </c>
      <c r="AB36" s="11"/>
    </row>
    <row r="37" spans="1:28" ht="29.25" customHeight="1">
      <c r="A37" s="15">
        <f t="shared" si="2"/>
        <v>39519</v>
      </c>
      <c r="B37" s="56">
        <f t="shared" si="1"/>
        <v>39519</v>
      </c>
      <c r="C37" s="68">
        <v>20</v>
      </c>
      <c r="D37" s="68">
        <v>5</v>
      </c>
      <c r="E37" s="68"/>
      <c r="F37" s="68">
        <v>23</v>
      </c>
      <c r="G37" s="68">
        <v>24</v>
      </c>
      <c r="H37" s="68"/>
      <c r="I37" s="68"/>
      <c r="J37" s="68"/>
      <c r="K37" s="68">
        <v>24</v>
      </c>
      <c r="L37" s="68">
        <v>4</v>
      </c>
      <c r="M37" s="68"/>
      <c r="N37" s="68"/>
      <c r="O37" s="68"/>
      <c r="P37" s="68"/>
      <c r="Q37" s="68"/>
      <c r="R37" s="68"/>
      <c r="S37" s="11"/>
      <c r="T37" s="52">
        <f t="shared" si="3"/>
        <v>0</v>
      </c>
      <c r="U37" s="14">
        <f t="shared" si="4"/>
        <v>5</v>
      </c>
      <c r="V37" s="14">
        <f t="shared" si="5"/>
        <v>0</v>
      </c>
      <c r="W37" s="14">
        <f t="shared" si="6"/>
        <v>1</v>
      </c>
      <c r="X37" s="14">
        <f t="shared" si="7"/>
        <v>0</v>
      </c>
      <c r="Y37" s="14">
        <f t="shared" si="8"/>
        <v>4</v>
      </c>
      <c r="Z37" s="14">
        <f t="shared" si="9"/>
        <v>4</v>
      </c>
      <c r="AA37" s="14">
        <f t="shared" si="10"/>
        <v>0</v>
      </c>
      <c r="AB37" s="11"/>
    </row>
    <row r="38" spans="1:28" ht="29.25" customHeight="1">
      <c r="A38" s="15">
        <f t="shared" si="2"/>
        <v>39520</v>
      </c>
      <c r="B38" s="56">
        <f t="shared" si="1"/>
        <v>39520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11"/>
      <c r="T38" s="52">
        <f t="shared" si="3"/>
        <v>0</v>
      </c>
      <c r="U38" s="14">
        <f t="shared" si="4"/>
        <v>0</v>
      </c>
      <c r="V38" s="14">
        <f t="shared" si="5"/>
        <v>0</v>
      </c>
      <c r="W38" s="14">
        <f t="shared" si="6"/>
        <v>0</v>
      </c>
      <c r="X38" s="14">
        <f t="shared" si="7"/>
        <v>0</v>
      </c>
      <c r="Y38" s="14">
        <f t="shared" si="8"/>
        <v>0</v>
      </c>
      <c r="Z38" s="14">
        <f t="shared" si="9"/>
        <v>0</v>
      </c>
      <c r="AA38" s="14">
        <f t="shared" si="10"/>
        <v>0</v>
      </c>
      <c r="AB38" s="11"/>
    </row>
    <row r="39" spans="1:28" ht="29.25" customHeight="1">
      <c r="A39" s="15">
        <f t="shared" si="2"/>
        <v>39521</v>
      </c>
      <c r="B39" s="56">
        <f t="shared" si="1"/>
        <v>39521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11"/>
      <c r="T39" s="52">
        <f t="shared" si="3"/>
        <v>0</v>
      </c>
      <c r="U39" s="14">
        <f t="shared" si="4"/>
        <v>0</v>
      </c>
      <c r="V39" s="14">
        <f t="shared" si="5"/>
        <v>0</v>
      </c>
      <c r="W39" s="14">
        <f t="shared" si="6"/>
        <v>0</v>
      </c>
      <c r="X39" s="14">
        <f t="shared" si="7"/>
        <v>0</v>
      </c>
      <c r="Y39" s="14">
        <f t="shared" si="8"/>
        <v>0</v>
      </c>
      <c r="Z39" s="14">
        <f t="shared" si="9"/>
        <v>0</v>
      </c>
      <c r="AA39" s="14">
        <f t="shared" si="10"/>
        <v>0</v>
      </c>
      <c r="AB39" s="11"/>
    </row>
    <row r="40" spans="1:28" ht="29.25" customHeight="1">
      <c r="A40" s="15">
        <f t="shared" si="2"/>
        <v>39522</v>
      </c>
      <c r="B40" s="56">
        <f t="shared" si="1"/>
        <v>39522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11"/>
      <c r="T40" s="52">
        <f t="shared" si="3"/>
        <v>0</v>
      </c>
      <c r="U40" s="14">
        <f t="shared" si="4"/>
        <v>0</v>
      </c>
      <c r="V40" s="14">
        <f t="shared" si="5"/>
        <v>0</v>
      </c>
      <c r="W40" s="14">
        <f t="shared" si="6"/>
        <v>0</v>
      </c>
      <c r="X40" s="14">
        <f t="shared" si="7"/>
        <v>0</v>
      </c>
      <c r="Y40" s="14">
        <f t="shared" si="8"/>
        <v>0</v>
      </c>
      <c r="Z40" s="14">
        <f t="shared" si="9"/>
        <v>0</v>
      </c>
      <c r="AA40" s="14">
        <f t="shared" si="10"/>
        <v>0</v>
      </c>
      <c r="AB40" s="11"/>
    </row>
    <row r="41" spans="1:28" ht="29.25" customHeight="1">
      <c r="A41" s="15">
        <f t="shared" si="2"/>
        <v>39523</v>
      </c>
      <c r="B41" s="56">
        <f t="shared" si="1"/>
        <v>39523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11"/>
      <c r="T41" s="52">
        <f t="shared" si="3"/>
        <v>0</v>
      </c>
      <c r="U41" s="14">
        <f t="shared" si="4"/>
        <v>0</v>
      </c>
      <c r="V41" s="14">
        <f t="shared" si="5"/>
        <v>0</v>
      </c>
      <c r="W41" s="14">
        <f t="shared" si="6"/>
        <v>0</v>
      </c>
      <c r="X41" s="14">
        <f t="shared" si="7"/>
        <v>0</v>
      </c>
      <c r="Y41" s="14">
        <f t="shared" si="8"/>
        <v>0</v>
      </c>
      <c r="Z41" s="14">
        <f t="shared" si="9"/>
        <v>0</v>
      </c>
      <c r="AA41" s="14">
        <f t="shared" si="10"/>
        <v>0</v>
      </c>
      <c r="AB41" s="11"/>
    </row>
    <row r="42" spans="1:28" ht="29.25" customHeight="1">
      <c r="A42" s="15">
        <f t="shared" si="2"/>
        <v>39524</v>
      </c>
      <c r="B42" s="56">
        <f t="shared" si="1"/>
        <v>39524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1"/>
      <c r="T42" s="52">
        <f t="shared" si="3"/>
        <v>0</v>
      </c>
      <c r="U42" s="14">
        <f t="shared" si="4"/>
        <v>0</v>
      </c>
      <c r="V42" s="14">
        <f t="shared" si="5"/>
        <v>0</v>
      </c>
      <c r="W42" s="14">
        <f t="shared" si="6"/>
        <v>0</v>
      </c>
      <c r="X42" s="14">
        <f t="shared" si="7"/>
        <v>0</v>
      </c>
      <c r="Y42" s="14">
        <f t="shared" si="8"/>
        <v>0</v>
      </c>
      <c r="Z42" s="14">
        <f t="shared" si="9"/>
        <v>0</v>
      </c>
      <c r="AA42" s="14">
        <f t="shared" si="10"/>
        <v>0</v>
      </c>
      <c r="AB42" s="11"/>
    </row>
    <row r="43" spans="1:28" ht="29.25" customHeight="1">
      <c r="A43" s="15">
        <f t="shared" si="2"/>
        <v>39525</v>
      </c>
      <c r="B43" s="56">
        <f t="shared" si="1"/>
        <v>39525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11"/>
      <c r="T43" s="52">
        <f t="shared" si="3"/>
        <v>0</v>
      </c>
      <c r="U43" s="14">
        <f t="shared" si="4"/>
        <v>0</v>
      </c>
      <c r="V43" s="14">
        <f t="shared" si="5"/>
        <v>0</v>
      </c>
      <c r="W43" s="14">
        <f t="shared" si="6"/>
        <v>0</v>
      </c>
      <c r="X43" s="14">
        <f t="shared" si="7"/>
        <v>0</v>
      </c>
      <c r="Y43" s="14">
        <f t="shared" si="8"/>
        <v>0</v>
      </c>
      <c r="Z43" s="14">
        <f t="shared" si="9"/>
        <v>0</v>
      </c>
      <c r="AA43" s="14">
        <f t="shared" si="10"/>
        <v>0</v>
      </c>
      <c r="AB43" s="11"/>
    </row>
    <row r="44" spans="1:28" ht="29.25" customHeight="1">
      <c r="A44" s="15">
        <f t="shared" si="2"/>
        <v>39526</v>
      </c>
      <c r="B44" s="56">
        <f t="shared" si="1"/>
        <v>39526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11"/>
      <c r="T44" s="52">
        <f t="shared" si="3"/>
        <v>0</v>
      </c>
      <c r="U44" s="14">
        <f t="shared" si="4"/>
        <v>0</v>
      </c>
      <c r="V44" s="14">
        <f t="shared" si="5"/>
        <v>0</v>
      </c>
      <c r="W44" s="14">
        <f t="shared" si="6"/>
        <v>0</v>
      </c>
      <c r="X44" s="14">
        <f t="shared" si="7"/>
        <v>0</v>
      </c>
      <c r="Y44" s="14">
        <f t="shared" si="8"/>
        <v>0</v>
      </c>
      <c r="Z44" s="14">
        <f t="shared" si="9"/>
        <v>0</v>
      </c>
      <c r="AA44" s="14">
        <f t="shared" si="10"/>
        <v>0</v>
      </c>
      <c r="AB44" s="11"/>
    </row>
    <row r="45" spans="1:28" ht="29.25" customHeight="1">
      <c r="A45" s="15">
        <f t="shared" si="2"/>
        <v>39527</v>
      </c>
      <c r="B45" s="56">
        <f t="shared" si="1"/>
        <v>39527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11"/>
      <c r="T45" s="52">
        <f t="shared" si="3"/>
        <v>0</v>
      </c>
      <c r="U45" s="14">
        <f t="shared" si="4"/>
        <v>0</v>
      </c>
      <c r="V45" s="14">
        <f t="shared" si="5"/>
        <v>0</v>
      </c>
      <c r="W45" s="14">
        <f t="shared" si="6"/>
        <v>0</v>
      </c>
      <c r="X45" s="14">
        <f t="shared" si="7"/>
        <v>0</v>
      </c>
      <c r="Y45" s="14">
        <f t="shared" si="8"/>
        <v>0</v>
      </c>
      <c r="Z45" s="14">
        <f t="shared" si="9"/>
        <v>0</v>
      </c>
      <c r="AA45" s="14">
        <f t="shared" si="10"/>
        <v>0</v>
      </c>
      <c r="AB45" s="11"/>
    </row>
    <row r="46" spans="1:28" ht="29.25" customHeight="1">
      <c r="A46" s="15">
        <f t="shared" si="2"/>
        <v>39528</v>
      </c>
      <c r="B46" s="56">
        <f t="shared" si="1"/>
        <v>39528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11"/>
      <c r="T46" s="52">
        <f t="shared" si="3"/>
        <v>0</v>
      </c>
      <c r="U46" s="14">
        <f t="shared" si="4"/>
        <v>0</v>
      </c>
      <c r="V46" s="14">
        <f t="shared" si="5"/>
        <v>0</v>
      </c>
      <c r="W46" s="14">
        <f t="shared" si="6"/>
        <v>0</v>
      </c>
      <c r="X46" s="14">
        <f t="shared" si="7"/>
        <v>0</v>
      </c>
      <c r="Y46" s="14">
        <f t="shared" si="8"/>
        <v>0</v>
      </c>
      <c r="Z46" s="14">
        <f t="shared" si="9"/>
        <v>0</v>
      </c>
      <c r="AA46" s="14">
        <f t="shared" si="10"/>
        <v>0</v>
      </c>
      <c r="AB46" s="11"/>
    </row>
    <row r="47" spans="1:28" ht="29.25" customHeight="1">
      <c r="A47" s="15">
        <f t="shared" si="2"/>
        <v>39529</v>
      </c>
      <c r="B47" s="56">
        <f t="shared" si="1"/>
        <v>39529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11"/>
      <c r="T47" s="52">
        <f t="shared" si="3"/>
        <v>0</v>
      </c>
      <c r="U47" s="14">
        <f t="shared" si="4"/>
        <v>0</v>
      </c>
      <c r="V47" s="14">
        <f t="shared" si="5"/>
        <v>0</v>
      </c>
      <c r="W47" s="14">
        <f t="shared" si="6"/>
        <v>0</v>
      </c>
      <c r="X47" s="14">
        <f t="shared" si="7"/>
        <v>0</v>
      </c>
      <c r="Y47" s="14">
        <f t="shared" si="8"/>
        <v>0</v>
      </c>
      <c r="Z47" s="14">
        <f t="shared" si="9"/>
        <v>0</v>
      </c>
      <c r="AA47" s="14">
        <f t="shared" si="10"/>
        <v>0</v>
      </c>
      <c r="AB47" s="11"/>
    </row>
    <row r="48" spans="1:28" ht="29.25" customHeight="1">
      <c r="A48" s="15">
        <f t="shared" si="2"/>
        <v>39530</v>
      </c>
      <c r="B48" s="56">
        <f t="shared" si="1"/>
        <v>39530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11"/>
      <c r="T48" s="52">
        <f t="shared" si="3"/>
        <v>0</v>
      </c>
      <c r="U48" s="14">
        <f t="shared" si="4"/>
        <v>0</v>
      </c>
      <c r="V48" s="14">
        <f t="shared" si="5"/>
        <v>0</v>
      </c>
      <c r="W48" s="14">
        <f t="shared" si="6"/>
        <v>0</v>
      </c>
      <c r="X48" s="14">
        <f t="shared" si="7"/>
        <v>0</v>
      </c>
      <c r="Y48" s="14">
        <f t="shared" si="8"/>
        <v>0</v>
      </c>
      <c r="Z48" s="14">
        <f t="shared" si="9"/>
        <v>0</v>
      </c>
      <c r="AA48" s="14">
        <f t="shared" si="10"/>
        <v>0</v>
      </c>
      <c r="AB48" s="11"/>
    </row>
    <row r="49" spans="1:28" ht="29.25" customHeight="1">
      <c r="A49" s="15">
        <f t="shared" si="2"/>
        <v>39531</v>
      </c>
      <c r="B49" s="56">
        <f t="shared" si="1"/>
        <v>39531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11"/>
      <c r="T49" s="52">
        <f t="shared" si="3"/>
        <v>0</v>
      </c>
      <c r="U49" s="14">
        <f t="shared" si="4"/>
        <v>0</v>
      </c>
      <c r="V49" s="14">
        <f t="shared" si="5"/>
        <v>0</v>
      </c>
      <c r="W49" s="14">
        <f t="shared" si="6"/>
        <v>0</v>
      </c>
      <c r="X49" s="14">
        <f t="shared" si="7"/>
        <v>0</v>
      </c>
      <c r="Y49" s="14">
        <f t="shared" si="8"/>
        <v>0</v>
      </c>
      <c r="Z49" s="14">
        <f t="shared" si="9"/>
        <v>0</v>
      </c>
      <c r="AA49" s="14">
        <f t="shared" si="10"/>
        <v>0</v>
      </c>
      <c r="AB49" s="11"/>
    </row>
    <row r="50" spans="1:28" ht="29.25" customHeight="1">
      <c r="A50" s="15">
        <f t="shared" si="2"/>
        <v>39532</v>
      </c>
      <c r="B50" s="56">
        <f t="shared" si="1"/>
        <v>39532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11"/>
      <c r="T50" s="52">
        <f t="shared" si="3"/>
        <v>0</v>
      </c>
      <c r="U50" s="14">
        <f t="shared" si="4"/>
        <v>0</v>
      </c>
      <c r="V50" s="14">
        <f t="shared" si="5"/>
        <v>0</v>
      </c>
      <c r="W50" s="14">
        <f t="shared" si="6"/>
        <v>0</v>
      </c>
      <c r="X50" s="14">
        <f t="shared" si="7"/>
        <v>0</v>
      </c>
      <c r="Y50" s="14">
        <f t="shared" si="8"/>
        <v>0</v>
      </c>
      <c r="Z50" s="14">
        <f t="shared" si="9"/>
        <v>0</v>
      </c>
      <c r="AA50" s="14">
        <f t="shared" si="10"/>
        <v>0</v>
      </c>
      <c r="AB50" s="11"/>
    </row>
    <row r="51" spans="1:28" ht="29.25" customHeight="1">
      <c r="A51" s="15">
        <f t="shared" si="2"/>
        <v>39533</v>
      </c>
      <c r="B51" s="56">
        <f t="shared" si="1"/>
        <v>39533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11"/>
      <c r="T51" s="52">
        <f t="shared" si="3"/>
        <v>0</v>
      </c>
      <c r="U51" s="14">
        <f t="shared" si="4"/>
        <v>0</v>
      </c>
      <c r="V51" s="14">
        <f t="shared" si="5"/>
        <v>0</v>
      </c>
      <c r="W51" s="14">
        <f t="shared" si="6"/>
        <v>0</v>
      </c>
      <c r="X51" s="14">
        <f t="shared" si="7"/>
        <v>0</v>
      </c>
      <c r="Y51" s="14">
        <f t="shared" si="8"/>
        <v>0</v>
      </c>
      <c r="Z51" s="14">
        <f t="shared" si="9"/>
        <v>0</v>
      </c>
      <c r="AA51" s="14">
        <f t="shared" si="10"/>
        <v>0</v>
      </c>
      <c r="AB51" s="11"/>
    </row>
    <row r="52" spans="1:28" ht="29.25" customHeight="1">
      <c r="A52" s="15">
        <f t="shared" si="2"/>
        <v>39534</v>
      </c>
      <c r="B52" s="56">
        <f t="shared" si="1"/>
        <v>39534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11"/>
      <c r="T52" s="52">
        <f t="shared" si="3"/>
        <v>0</v>
      </c>
      <c r="U52" s="14">
        <f t="shared" si="4"/>
        <v>0</v>
      </c>
      <c r="V52" s="14">
        <f t="shared" si="5"/>
        <v>0</v>
      </c>
      <c r="W52" s="14">
        <f t="shared" si="6"/>
        <v>0</v>
      </c>
      <c r="X52" s="14">
        <f t="shared" si="7"/>
        <v>0</v>
      </c>
      <c r="Y52" s="14">
        <f t="shared" si="8"/>
        <v>0</v>
      </c>
      <c r="Z52" s="14">
        <f t="shared" si="9"/>
        <v>0</v>
      </c>
      <c r="AA52" s="14">
        <f t="shared" si="10"/>
        <v>0</v>
      </c>
      <c r="AB52" s="11"/>
    </row>
    <row r="53" spans="1:28" ht="29.25" customHeight="1">
      <c r="A53" s="15">
        <f t="shared" si="2"/>
        <v>39535</v>
      </c>
      <c r="B53" s="56">
        <f t="shared" si="1"/>
        <v>39535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11"/>
      <c r="T53" s="52">
        <f t="shared" si="3"/>
        <v>0</v>
      </c>
      <c r="U53" s="14">
        <f t="shared" si="4"/>
        <v>0</v>
      </c>
      <c r="V53" s="14">
        <f t="shared" si="5"/>
        <v>0</v>
      </c>
      <c r="W53" s="14">
        <f t="shared" si="6"/>
        <v>0</v>
      </c>
      <c r="X53" s="14">
        <f t="shared" si="7"/>
        <v>0</v>
      </c>
      <c r="Y53" s="14">
        <f t="shared" si="8"/>
        <v>0</v>
      </c>
      <c r="Z53" s="14">
        <f t="shared" si="9"/>
        <v>0</v>
      </c>
      <c r="AA53" s="14">
        <f t="shared" si="10"/>
        <v>0</v>
      </c>
      <c r="AB53" s="11"/>
    </row>
    <row r="54" spans="1:28" ht="29.25" customHeight="1">
      <c r="A54" s="15">
        <f t="shared" si="2"/>
        <v>39536</v>
      </c>
      <c r="B54" s="56">
        <f t="shared" si="1"/>
        <v>39536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1"/>
      <c r="T54" s="52">
        <f t="shared" si="3"/>
        <v>0</v>
      </c>
      <c r="U54" s="14">
        <f t="shared" si="4"/>
        <v>0</v>
      </c>
      <c r="V54" s="14">
        <f t="shared" si="5"/>
        <v>0</v>
      </c>
      <c r="W54" s="14">
        <f t="shared" si="6"/>
        <v>0</v>
      </c>
      <c r="X54" s="14">
        <f t="shared" si="7"/>
        <v>0</v>
      </c>
      <c r="Y54" s="14">
        <f t="shared" si="8"/>
        <v>0</v>
      </c>
      <c r="Z54" s="14">
        <f t="shared" si="9"/>
        <v>0</v>
      </c>
      <c r="AA54" s="14">
        <f t="shared" si="10"/>
        <v>0</v>
      </c>
      <c r="AB54" s="11"/>
    </row>
    <row r="55" spans="1:28" ht="29.25" customHeight="1">
      <c r="A55" s="15">
        <f t="shared" si="2"/>
        <v>39537</v>
      </c>
      <c r="B55" s="56">
        <f t="shared" si="1"/>
        <v>39537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11"/>
      <c r="T55" s="52">
        <f t="shared" si="3"/>
        <v>0</v>
      </c>
      <c r="U55" s="14">
        <f t="shared" si="4"/>
        <v>0</v>
      </c>
      <c r="V55" s="14">
        <f t="shared" si="5"/>
        <v>0</v>
      </c>
      <c r="W55" s="14">
        <f t="shared" si="6"/>
        <v>0</v>
      </c>
      <c r="X55" s="14">
        <f t="shared" si="7"/>
        <v>0</v>
      </c>
      <c r="Y55" s="14">
        <f t="shared" si="8"/>
        <v>0</v>
      </c>
      <c r="Z55" s="14">
        <f t="shared" si="9"/>
        <v>0</v>
      </c>
      <c r="AA55" s="14">
        <f t="shared" si="10"/>
        <v>0</v>
      </c>
      <c r="AB55" s="11"/>
    </row>
    <row r="56" spans="1:28" ht="29.25" customHeight="1">
      <c r="A56" s="15">
        <f>+A55+1</f>
        <v>39538</v>
      </c>
      <c r="B56" s="56">
        <f t="shared" si="1"/>
        <v>39538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11"/>
      <c r="T56" s="52">
        <f>IF(SUM(C56:D56)=0,0,IF(Z56=0,IF(D56&gt;C56,D56-C56,AC$20-C56+D56-E56),0))</f>
        <v>0</v>
      </c>
      <c r="U56" s="14">
        <f>+IF(SUM(C56:D56)=0,0,IF(T56=0,AC$20-C56+D56-Z56,0))</f>
        <v>0</v>
      </c>
      <c r="V56" s="14">
        <f>+IF(SUM(F56:G56)=0,0,IF(Z56=0,IF(G56&gt;F56,G56-F56,AC$20-F56+G56-H56),0))</f>
        <v>0</v>
      </c>
      <c r="W56" s="14">
        <f t="shared" si="6"/>
        <v>0</v>
      </c>
      <c r="X56" s="14">
        <f>+J56-I56+O56-N56+Q56-P56-R56</f>
        <v>0</v>
      </c>
      <c r="Y56" s="14">
        <f>IF(SUM(K56:L56)=0,0,IF(L56&gt;K56,L56-K56-M56,AC$20-K56+L56-M56))</f>
        <v>0</v>
      </c>
      <c r="Z56" s="14">
        <f>IF(SUM(I56:L56,N56:O56)=0,0,+J56-I56+IF(L56&gt;K56,L56-K56,AC$20-K56+L56)+O56-N56)</f>
        <v>0</v>
      </c>
      <c r="AA56" s="14">
        <f t="shared" si="10"/>
        <v>0</v>
      </c>
      <c r="AB56" s="11"/>
    </row>
    <row r="57" spans="3:26" ht="24" customHeight="1">
      <c r="C57" s="5"/>
      <c r="F57" s="5"/>
      <c r="T57" s="1">
        <f>IF(SUM(C57:D57)=0,0,IF(Z57=0,IF(D57&gt;C57,D57-C57,AC$20-C57+D57-E57),0))</f>
        <v>0</v>
      </c>
      <c r="U57" s="1">
        <f>+IF(SUM(C57:D57)=0,0,IF(T57=0,AC$20-C57+D57-Z57,0))</f>
        <v>0</v>
      </c>
      <c r="V57" s="1">
        <f>+IF(SUM(F57:G57)=0,0,IF(Z57=0,IF(G57&gt;F57,G57-F57,AC$20-F57+G57-H57),0))</f>
        <v>0</v>
      </c>
      <c r="W57" s="1">
        <f>+IF(SUM(F57:G57)=0,0,IF(V57=0,IF(Z57&lt;W$22,IF(G57&gt;F57,G57-F57,AC$20-F57+G57-H57),0),0))</f>
        <v>0</v>
      </c>
      <c r="X57" s="1">
        <f>+J57-I57+O57-N57+Q57-P57-R57</f>
        <v>0</v>
      </c>
      <c r="Y57" s="1">
        <f>IF(SUM(K57:L57)=0,0,IF(L57&gt;K57,L57-K57-M57,AC$20-K57+L57-M57))</f>
        <v>0</v>
      </c>
      <c r="Z57" s="1">
        <f>IF(SUM(I57:L57,N57:O57)=0,0,+J57-I57+IF(L57&gt;K57,L57-K57,AC$20-K57+L57)+O57-N57)</f>
        <v>0</v>
      </c>
    </row>
    <row r="58" spans="1:30" ht="22.5" customHeight="1">
      <c r="A58" s="2" t="s">
        <v>30</v>
      </c>
      <c r="B58" s="100" t="s">
        <v>90</v>
      </c>
      <c r="C58" s="5"/>
      <c r="D58" s="3"/>
      <c r="E58" s="3"/>
      <c r="F58" s="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6" ht="22.5" customHeight="1">
      <c r="A59" s="2" t="s">
        <v>38</v>
      </c>
      <c r="B59" s="1" t="s">
        <v>60</v>
      </c>
      <c r="C59" s="5"/>
      <c r="F59" s="5"/>
    </row>
    <row r="60" spans="1:2" ht="22.5" customHeight="1">
      <c r="A60" s="2" t="s">
        <v>44</v>
      </c>
      <c r="B60" s="1" t="s">
        <v>59</v>
      </c>
    </row>
    <row r="61" spans="1:2" ht="22.5" customHeight="1">
      <c r="A61" s="2" t="s">
        <v>45</v>
      </c>
      <c r="B61" s="1" t="s">
        <v>54</v>
      </c>
    </row>
    <row r="62" spans="1:2" ht="19.5" customHeight="1">
      <c r="A62" s="2" t="s">
        <v>51</v>
      </c>
      <c r="B62" s="4" t="s">
        <v>61</v>
      </c>
    </row>
    <row r="63" spans="1:2" ht="19.5" customHeight="1">
      <c r="A63" s="2" t="s">
        <v>53</v>
      </c>
      <c r="B63" s="1" t="s">
        <v>91</v>
      </c>
    </row>
    <row r="64" ht="19.5" customHeight="1">
      <c r="A64" s="2"/>
    </row>
    <row r="65" ht="19.5" customHeight="1"/>
    <row r="66" spans="2:30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ht="19.5" customHeight="1"/>
    <row r="68" ht="19.5" customHeight="1"/>
    <row r="69" ht="19.5" customHeight="1"/>
    <row r="70" ht="19.5" customHeight="1"/>
    <row r="71" ht="19.5" customHeight="1"/>
    <row r="72" spans="2:30" ht="19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ht="19.5" customHeight="1"/>
    <row r="74" ht="19.5" customHeight="1"/>
    <row r="75" ht="19.5" customHeight="1"/>
    <row r="76" ht="19.5" customHeight="1"/>
    <row r="77" spans="2:30" ht="19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ht="19.5" customHeight="1"/>
    <row r="79" ht="19.5" customHeight="1"/>
  </sheetData>
  <sheetProtection/>
  <mergeCells count="3">
    <mergeCell ref="B16:C16"/>
    <mergeCell ref="B17:C17"/>
    <mergeCell ref="F11:J11"/>
  </mergeCells>
  <printOptions/>
  <pageMargins left="0.78" right="0.29" top="0.37" bottom="0.17" header="0.16" footer="0.16"/>
  <pageSetup fitToHeight="1" fitToWidth="1" horizontalDpi="1200" verticalDpi="1200" orientation="portrait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8"/>
  <sheetViews>
    <sheetView showZeros="0" view="pageBreakPreview" zoomScale="70" zoomScaleSheetLayoutView="70" zoomScalePageLayoutView="0" workbookViewId="0" topLeftCell="A13">
      <selection activeCell="M14" sqref="M14"/>
    </sheetView>
  </sheetViews>
  <sheetFormatPr defaultColWidth="9.00390625" defaultRowHeight="13.5"/>
  <cols>
    <col min="1" max="1" width="10.375" style="3" customWidth="1"/>
    <col min="2" max="2" width="6.25390625" style="1" customWidth="1"/>
    <col min="3" max="4" width="7.00390625" style="1" customWidth="1"/>
    <col min="5" max="5" width="6.25390625" style="1" customWidth="1"/>
    <col min="6" max="7" width="7.00390625" style="1" customWidth="1"/>
    <col min="8" max="8" width="6.125" style="1" customWidth="1"/>
    <col min="9" max="11" width="7.00390625" style="1" customWidth="1"/>
    <col min="12" max="12" width="7.25390625" style="1" customWidth="1"/>
    <col min="13" max="13" width="6.00390625" style="1" customWidth="1"/>
    <col min="14" max="17" width="7.00390625" style="1" customWidth="1"/>
    <col min="18" max="18" width="6.125" style="1" customWidth="1"/>
    <col min="19" max="19" width="0.6171875" style="1" customWidth="1"/>
    <col min="20" max="20" width="7.125" style="1" customWidth="1"/>
    <col min="21" max="23" width="7.00390625" style="1" customWidth="1"/>
    <col min="24" max="24" width="7.125" style="1" customWidth="1"/>
    <col min="25" max="27" width="7.00390625" style="1" customWidth="1"/>
    <col min="28" max="28" width="10.25390625" style="1" customWidth="1"/>
    <col min="29" max="30" width="7.00390625" style="1" customWidth="1"/>
    <col min="31" max="56" width="8.75390625" style="1" customWidth="1"/>
    <col min="57" max="59" width="8.875" style="1" customWidth="1"/>
    <col min="60" max="16384" width="9.00390625" style="1" customWidth="1"/>
  </cols>
  <sheetData>
    <row r="1" spans="1:7" s="36" customFormat="1" ht="20.25">
      <c r="A1" s="35" t="s">
        <v>83</v>
      </c>
      <c r="G1" s="36" t="s">
        <v>84</v>
      </c>
    </row>
    <row r="2" spans="4:30" s="36" customFormat="1" ht="50.25" customHeight="1">
      <c r="D2" s="37"/>
      <c r="G2" s="37"/>
      <c r="H2" s="38"/>
      <c r="I2" s="39" t="s">
        <v>20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52" s="41" customFormat="1" ht="32.25" customHeight="1">
      <c r="A3" s="49"/>
      <c r="AE3" s="71"/>
      <c r="AF3" s="71"/>
      <c r="AG3" s="71"/>
      <c r="AH3" s="71"/>
      <c r="AI3" s="71"/>
      <c r="AJ3" s="72" t="s">
        <v>39</v>
      </c>
      <c r="AK3" s="72" t="s">
        <v>39</v>
      </c>
      <c r="AZ3" s="40"/>
    </row>
    <row r="4" spans="1:52" s="41" customFormat="1" ht="32.25" customHeight="1">
      <c r="A4" s="42"/>
      <c r="AD4" s="7" t="s">
        <v>21</v>
      </c>
      <c r="AE4" s="70"/>
      <c r="AF4" s="70"/>
      <c r="AG4" s="70"/>
      <c r="AH4" s="70"/>
      <c r="AI4" s="71"/>
      <c r="AJ4" s="71"/>
      <c r="AK4" s="71"/>
      <c r="AZ4" s="40"/>
    </row>
    <row r="5" spans="1:52" s="41" customFormat="1" ht="32.25" customHeight="1">
      <c r="A5" s="42"/>
      <c r="AD5" s="7"/>
      <c r="AE5" s="73"/>
      <c r="AF5" s="70"/>
      <c r="AG5" s="70"/>
      <c r="AH5" s="70"/>
      <c r="AI5" s="71"/>
      <c r="AJ5" s="71"/>
      <c r="AK5" s="71"/>
      <c r="AZ5" s="40"/>
    </row>
    <row r="6" spans="1:52" s="41" customFormat="1" ht="32.25" customHeight="1">
      <c r="A6" s="42"/>
      <c r="AD6" s="7" t="s">
        <v>22</v>
      </c>
      <c r="AE6" s="70"/>
      <c r="AF6" s="70"/>
      <c r="AG6" s="70"/>
      <c r="AH6" s="71"/>
      <c r="AI6" s="71"/>
      <c r="AJ6" s="71"/>
      <c r="AK6" s="71"/>
      <c r="AZ6" s="40"/>
    </row>
    <row r="7" spans="1:52" s="41" customFormat="1" ht="32.25" customHeight="1">
      <c r="A7" s="42"/>
      <c r="AJ7" s="41" t="s">
        <v>23</v>
      </c>
      <c r="AK7" s="41" t="s">
        <v>23</v>
      </c>
      <c r="AZ7" s="40"/>
    </row>
    <row r="8" spans="1:52" s="41" customFormat="1" ht="32.25" customHeight="1">
      <c r="A8" s="40">
        <v>1</v>
      </c>
      <c r="B8" s="41" t="s">
        <v>24</v>
      </c>
      <c r="F8" s="70" t="s">
        <v>25</v>
      </c>
      <c r="G8" s="70"/>
      <c r="H8" s="70"/>
      <c r="I8" s="70"/>
      <c r="J8" s="70"/>
      <c r="K8" s="70" t="s">
        <v>26</v>
      </c>
      <c r="L8" s="71"/>
      <c r="M8" s="71"/>
      <c r="N8" s="71"/>
      <c r="O8" s="70" t="s">
        <v>74</v>
      </c>
      <c r="P8" s="70" t="s">
        <v>27</v>
      </c>
      <c r="Q8" s="71"/>
      <c r="AZ8" s="40"/>
    </row>
    <row r="9" spans="1:52" s="41" customFormat="1" ht="32.25" customHeight="1">
      <c r="A9" s="4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AZ9" s="40"/>
    </row>
    <row r="10" spans="1:52" s="41" customFormat="1" ht="32.25" customHeight="1">
      <c r="A10" s="42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AZ10" s="40"/>
    </row>
    <row r="11" spans="1:52" s="41" customFormat="1" ht="32.25" customHeight="1">
      <c r="A11" s="40">
        <v>2</v>
      </c>
      <c r="B11" s="41" t="s">
        <v>28</v>
      </c>
      <c r="F11" s="70" t="s">
        <v>40</v>
      </c>
      <c r="G11" s="71"/>
      <c r="H11" s="71"/>
      <c r="I11" s="71"/>
      <c r="J11" s="71"/>
      <c r="AZ11" s="40"/>
    </row>
    <row r="12" spans="1:52" s="41" customFormat="1" ht="32.25" customHeight="1">
      <c r="A12" s="40">
        <v>3</v>
      </c>
      <c r="B12" s="41" t="s">
        <v>29</v>
      </c>
      <c r="AZ12" s="40"/>
    </row>
    <row r="13" spans="1:32" s="41" customFormat="1" ht="24" customHeight="1">
      <c r="A13" s="42"/>
      <c r="B13" s="45" t="s">
        <v>4</v>
      </c>
      <c r="C13" s="46"/>
      <c r="D13" s="59" t="s">
        <v>75</v>
      </c>
      <c r="E13" s="59"/>
      <c r="F13" s="59"/>
      <c r="G13" s="59"/>
      <c r="H13" s="59"/>
      <c r="I13" s="59"/>
      <c r="J13" s="59"/>
      <c r="K13" s="60"/>
      <c r="AF13" s="40"/>
    </row>
    <row r="14" spans="1:32" s="41" customFormat="1" ht="24" customHeight="1">
      <c r="A14" s="42"/>
      <c r="B14" s="45" t="s">
        <v>5</v>
      </c>
      <c r="C14" s="46"/>
      <c r="D14" s="61" t="s">
        <v>55</v>
      </c>
      <c r="E14" s="61"/>
      <c r="F14" s="61"/>
      <c r="G14" s="61"/>
      <c r="H14" s="61"/>
      <c r="I14" s="61"/>
      <c r="J14" s="61"/>
      <c r="K14" s="62"/>
      <c r="AF14" s="40"/>
    </row>
    <row r="15" spans="1:11" s="42" customFormat="1" ht="24" customHeight="1">
      <c r="A15" s="43"/>
      <c r="B15" s="47" t="s">
        <v>6</v>
      </c>
      <c r="C15" s="48"/>
      <c r="D15" s="61" t="s">
        <v>2</v>
      </c>
      <c r="E15" s="63"/>
      <c r="F15" s="63"/>
      <c r="G15" s="61"/>
      <c r="H15" s="63"/>
      <c r="I15" s="61"/>
      <c r="J15" s="63"/>
      <c r="K15" s="64"/>
    </row>
    <row r="16" spans="2:32" s="42" customFormat="1" ht="39.75" customHeight="1">
      <c r="B16" s="103" t="s">
        <v>7</v>
      </c>
      <c r="C16" s="104"/>
      <c r="D16" s="65" t="s">
        <v>3</v>
      </c>
      <c r="E16" s="66"/>
      <c r="F16" s="66"/>
      <c r="G16" s="65"/>
      <c r="H16" s="66"/>
      <c r="I16" s="65"/>
      <c r="J16" s="66"/>
      <c r="K16" s="67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s="42" customFormat="1" ht="39.75" customHeight="1">
      <c r="B17" s="103" t="s">
        <v>42</v>
      </c>
      <c r="C17" s="104"/>
      <c r="D17" s="65" t="s">
        <v>43</v>
      </c>
      <c r="E17" s="66"/>
      <c r="F17" s="66"/>
      <c r="G17" s="65"/>
      <c r="H17" s="66"/>
      <c r="I17" s="65"/>
      <c r="J17" s="66"/>
      <c r="K17" s="67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2:32" s="3" customFormat="1" ht="13.5">
      <c r="B18" s="8"/>
      <c r="C18" s="4"/>
      <c r="D18" s="6"/>
      <c r="E18" s="6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53">
        <v>19</v>
      </c>
      <c r="AD18" s="6"/>
      <c r="AE18" s="6"/>
      <c r="AF18" s="6"/>
    </row>
    <row r="19" spans="1:32" ht="19.5" customHeight="1">
      <c r="A19" s="29"/>
      <c r="B19" s="11"/>
      <c r="C19" s="57" t="s">
        <v>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6"/>
      <c r="S19" s="17"/>
      <c r="T19" s="57" t="s">
        <v>16</v>
      </c>
      <c r="U19" s="17"/>
      <c r="V19" s="17"/>
      <c r="W19" s="17"/>
      <c r="X19" s="20"/>
      <c r="Y19" s="17"/>
      <c r="Z19" s="50"/>
      <c r="AA19" s="50"/>
      <c r="AB19" s="25"/>
      <c r="AC19" s="1">
        <v>20</v>
      </c>
      <c r="AF19" s="5"/>
    </row>
    <row r="20" spans="1:29" ht="19.5" customHeight="1">
      <c r="A20" s="31"/>
      <c r="B20" s="11" t="s">
        <v>10</v>
      </c>
      <c r="C20" s="58" t="s">
        <v>9</v>
      </c>
      <c r="D20" s="20"/>
      <c r="E20" s="20"/>
      <c r="F20" s="20"/>
      <c r="G20" s="20"/>
      <c r="H20" s="18"/>
      <c r="I20" s="19" t="s">
        <v>15</v>
      </c>
      <c r="J20" s="20"/>
      <c r="K20" s="20"/>
      <c r="L20" s="20"/>
      <c r="M20" s="20"/>
      <c r="N20" s="20"/>
      <c r="O20" s="20"/>
      <c r="P20" s="20"/>
      <c r="Q20" s="20"/>
      <c r="R20" s="18"/>
      <c r="S20" s="20"/>
      <c r="T20" s="58" t="str">
        <f>+C20</f>
        <v>待機</v>
      </c>
      <c r="U20" s="20"/>
      <c r="V20" s="20"/>
      <c r="W20" s="20"/>
      <c r="X20" s="11" t="str">
        <f>+I20</f>
        <v>機械稼働</v>
      </c>
      <c r="Y20" s="19"/>
      <c r="Z20" s="20"/>
      <c r="AA20" s="18"/>
      <c r="AB20" s="31" t="s">
        <v>17</v>
      </c>
      <c r="AC20" s="1">
        <v>24</v>
      </c>
    </row>
    <row r="21" spans="1:28" ht="24" customHeight="1">
      <c r="A21" s="31"/>
      <c r="B21" s="13" t="s">
        <v>31</v>
      </c>
      <c r="C21" s="19" t="s">
        <v>47</v>
      </c>
      <c r="D21" s="20"/>
      <c r="E21" s="18"/>
      <c r="F21" s="19" t="s">
        <v>32</v>
      </c>
      <c r="G21" s="20"/>
      <c r="H21" s="18"/>
      <c r="I21" s="32">
        <f>+X21</f>
        <v>1</v>
      </c>
      <c r="J21" s="18"/>
      <c r="K21" s="33">
        <f>+Y21</f>
        <v>1.5</v>
      </c>
      <c r="L21" s="20"/>
      <c r="M21" s="18"/>
      <c r="N21" s="33">
        <f>+X21</f>
        <v>1</v>
      </c>
      <c r="O21" s="20"/>
      <c r="P21" s="20"/>
      <c r="Q21" s="20"/>
      <c r="R21" s="18"/>
      <c r="S21" s="20"/>
      <c r="T21" s="19" t="str">
        <f>+C21</f>
        <v>情報連絡員</v>
      </c>
      <c r="U21" s="20"/>
      <c r="V21" s="19" t="str">
        <f>+F21</f>
        <v>運転手等</v>
      </c>
      <c r="W21" s="20"/>
      <c r="X21" s="12">
        <v>1</v>
      </c>
      <c r="Y21" s="12">
        <v>1.5</v>
      </c>
      <c r="Z21" s="28" t="s">
        <v>50</v>
      </c>
      <c r="AA21" s="78"/>
      <c r="AB21" s="27"/>
    </row>
    <row r="22" spans="1:29" s="9" customFormat="1" ht="25.5" customHeight="1">
      <c r="A22" s="30"/>
      <c r="B22" s="13" t="s">
        <v>11</v>
      </c>
      <c r="C22" s="22">
        <v>0.7916666666666666</v>
      </c>
      <c r="D22" s="24">
        <v>0.2916666666666667</v>
      </c>
      <c r="E22" s="23"/>
      <c r="F22" s="22">
        <v>0.7916666666666666</v>
      </c>
      <c r="G22" s="24">
        <v>0.2916666666666667</v>
      </c>
      <c r="H22" s="23"/>
      <c r="I22" s="22">
        <v>0.7916666666666666</v>
      </c>
      <c r="J22" s="21">
        <v>0.8333333333333334</v>
      </c>
      <c r="K22" s="22">
        <f>+J22</f>
        <v>0.8333333333333334</v>
      </c>
      <c r="L22" s="24">
        <v>0.25</v>
      </c>
      <c r="M22" s="23"/>
      <c r="N22" s="22">
        <f>+L22</f>
        <v>0.25</v>
      </c>
      <c r="O22" s="21">
        <v>0.2916666666666667</v>
      </c>
      <c r="P22" s="22">
        <f>+O22</f>
        <v>0.2916666666666667</v>
      </c>
      <c r="Q22" s="24">
        <v>0.7916666666666666</v>
      </c>
      <c r="R22" s="23"/>
      <c r="S22" s="23"/>
      <c r="T22" s="28"/>
      <c r="U22" s="51"/>
      <c r="V22" s="12"/>
      <c r="W22" s="28"/>
      <c r="X22" s="13" t="s">
        <v>33</v>
      </c>
      <c r="Y22" s="13" t="s">
        <v>34</v>
      </c>
      <c r="Z22" s="54" t="s">
        <v>46</v>
      </c>
      <c r="AA22" s="79">
        <f>+W22</f>
        <v>0</v>
      </c>
      <c r="AB22" s="26"/>
      <c r="AC22" s="80">
        <f>+ROUND(1.66666666666667*1.4,1)</f>
        <v>2.3</v>
      </c>
    </row>
    <row r="23" spans="1:28" ht="51" customHeight="1">
      <c r="A23" s="10" t="s">
        <v>0</v>
      </c>
      <c r="B23" s="11" t="s">
        <v>1</v>
      </c>
      <c r="C23" s="13" t="s">
        <v>12</v>
      </c>
      <c r="D23" s="13" t="s">
        <v>13</v>
      </c>
      <c r="E23" s="13" t="s">
        <v>14</v>
      </c>
      <c r="F23" s="13" t="s">
        <v>12</v>
      </c>
      <c r="G23" s="13" t="s">
        <v>13</v>
      </c>
      <c r="H23" s="13" t="s">
        <v>14</v>
      </c>
      <c r="I23" s="13" t="s">
        <v>12</v>
      </c>
      <c r="J23" s="13" t="s">
        <v>13</v>
      </c>
      <c r="K23" s="13" t="s">
        <v>12</v>
      </c>
      <c r="L23" s="13" t="s">
        <v>13</v>
      </c>
      <c r="M23" s="13" t="s">
        <v>14</v>
      </c>
      <c r="N23" s="13" t="s">
        <v>12</v>
      </c>
      <c r="O23" s="13" t="s">
        <v>13</v>
      </c>
      <c r="P23" s="13" t="s">
        <v>12</v>
      </c>
      <c r="Q23" s="13" t="s">
        <v>13</v>
      </c>
      <c r="R23" s="13" t="s">
        <v>14</v>
      </c>
      <c r="S23" s="13"/>
      <c r="T23" s="13" t="s">
        <v>48</v>
      </c>
      <c r="U23" s="13" t="s">
        <v>49</v>
      </c>
      <c r="V23" s="13" t="s">
        <v>48</v>
      </c>
      <c r="W23" s="13" t="str">
        <f>+U23</f>
        <v>稼働の場合</v>
      </c>
      <c r="X23" s="54"/>
      <c r="Y23" s="55"/>
      <c r="Z23" s="13" t="s">
        <v>85</v>
      </c>
      <c r="AA23" s="86" t="s">
        <v>81</v>
      </c>
      <c r="AB23" s="11"/>
    </row>
    <row r="24" spans="1:28" ht="96.75" customHeight="1">
      <c r="A24" s="10" t="s">
        <v>52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2">
        <f>+SUM(T26:T30)</f>
        <v>60</v>
      </c>
      <c r="U24" s="52">
        <f aca="true" t="shared" si="0" ref="U24:Z24">+SUM(U26:U30)</f>
        <v>113</v>
      </c>
      <c r="V24" s="52">
        <f t="shared" si="0"/>
        <v>52</v>
      </c>
      <c r="W24" s="52">
        <f t="shared" si="0"/>
        <v>121</v>
      </c>
      <c r="X24" s="52">
        <f t="shared" si="0"/>
        <v>135</v>
      </c>
      <c r="Y24" s="52">
        <f t="shared" si="0"/>
        <v>107</v>
      </c>
      <c r="Z24" s="52">
        <f t="shared" si="0"/>
        <v>138</v>
      </c>
      <c r="AA24" s="52">
        <f>+SUM(AA26:AA30)</f>
        <v>0</v>
      </c>
      <c r="AB24" s="11"/>
    </row>
    <row r="25" spans="1:28" ht="6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2"/>
      <c r="U25" s="52"/>
      <c r="V25" s="13"/>
      <c r="W25" s="52"/>
      <c r="X25" s="52"/>
      <c r="Y25" s="52"/>
      <c r="Z25" s="52"/>
      <c r="AA25" s="52"/>
      <c r="AB25" s="11"/>
    </row>
    <row r="26" spans="1:28" ht="64.5" customHeight="1">
      <c r="A26" s="10" t="s">
        <v>76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52">
        <f>+'様式－５（１１月分の記載例）'!T$24</f>
        <v>15</v>
      </c>
      <c r="U26" s="52">
        <f>+'様式－５（１１月分の記載例）'!U$24</f>
        <v>26</v>
      </c>
      <c r="V26" s="52">
        <f>+'様式－５（１１月分の記載例）'!V$24</f>
        <v>13</v>
      </c>
      <c r="W26" s="52">
        <f>+'様式－５（１１月分の記載例）'!W$24</f>
        <v>32</v>
      </c>
      <c r="X26" s="52">
        <f>+'様式－５（１１月分の記載例）'!X$24</f>
        <v>39</v>
      </c>
      <c r="Y26" s="52">
        <f>+'様式－５（１１月分の記載例）'!Y$24</f>
        <v>26</v>
      </c>
      <c r="Z26" s="52">
        <f>+'様式－５（１１月分の記載例）'!Z$24</f>
        <v>34</v>
      </c>
      <c r="AA26" s="52">
        <f>+'様式－５（１１月分の記載例）'!AA$24</f>
        <v>0</v>
      </c>
      <c r="AB26" s="11"/>
    </row>
    <row r="27" spans="1:28" ht="64.5" customHeight="1">
      <c r="A27" s="10" t="s">
        <v>77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2">
        <f>+'様式－５（１２月分の記載例）'!T$24</f>
        <v>15</v>
      </c>
      <c r="U27" s="52">
        <f>+'様式－５（１２月分の記載例）'!U$24</f>
        <v>14</v>
      </c>
      <c r="V27" s="52">
        <f>+'様式－５（１２月分の記載例）'!V$24</f>
        <v>13</v>
      </c>
      <c r="W27" s="52">
        <f>+'様式－５（１２月分の記載例）'!W$24</f>
        <v>20</v>
      </c>
      <c r="X27" s="52">
        <f>+'様式－５（１２月分の記載例）'!X$24</f>
        <v>27</v>
      </c>
      <c r="Y27" s="52">
        <f>+'様式－５（１２月分の記載例）'!Y$24</f>
        <v>21</v>
      </c>
      <c r="Z27" s="52">
        <f>+'様式－５（１２月分の記載例）'!Z$24</f>
        <v>27</v>
      </c>
      <c r="AA27" s="52">
        <f>+'様式－５（１２月分の記載例）'!AA$24</f>
        <v>0</v>
      </c>
      <c r="AB27" s="11"/>
    </row>
    <row r="28" spans="1:28" ht="64.5" customHeight="1">
      <c r="A28" s="10" t="s">
        <v>78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52">
        <f>+'様式－５（１月分の記載例）'!T$24</f>
        <v>4</v>
      </c>
      <c r="U28" s="52">
        <f>+'様式－５（１月分の記載例）'!U$24</f>
        <v>30</v>
      </c>
      <c r="V28" s="52">
        <f>+'様式－５（１月分の記載例）'!V$24</f>
        <v>2</v>
      </c>
      <c r="W28" s="52">
        <f>+'様式－５（１月分の記載例）'!W$24</f>
        <v>27</v>
      </c>
      <c r="X28" s="52">
        <f>+'様式－５（１月分の記載例）'!X$24</f>
        <v>16</v>
      </c>
      <c r="Y28" s="52">
        <f>+'様式－５（１月分の記載例）'!Y$24</f>
        <v>20</v>
      </c>
      <c r="Z28" s="52">
        <f>+'様式－５（１月分の記載例）'!Z$24</f>
        <v>26</v>
      </c>
      <c r="AA28" s="52">
        <f>+'様式－５（１月分の記載例）'!AA$24</f>
        <v>0</v>
      </c>
      <c r="AB28" s="11"/>
    </row>
    <row r="29" spans="1:28" ht="64.5" customHeight="1">
      <c r="A29" s="10" t="s">
        <v>79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52">
        <f>+'様式－５（２月分の記載例）'!T$24</f>
        <v>11</v>
      </c>
      <c r="U29" s="52">
        <f>+'様式－５（２月分の記載例）'!U$24</f>
        <v>29</v>
      </c>
      <c r="V29" s="52">
        <f>+'様式－５（２月分の記載例）'!V$24</f>
        <v>11</v>
      </c>
      <c r="W29" s="52">
        <f>+'様式－５（２月分の記載例）'!W$24</f>
        <v>33</v>
      </c>
      <c r="X29" s="52">
        <f>+'様式－５（２月分の記載例）'!X$24</f>
        <v>39</v>
      </c>
      <c r="Y29" s="52">
        <f>+'様式－５（２月分の記載例）'!Y$24</f>
        <v>28</v>
      </c>
      <c r="Z29" s="52">
        <f>+'様式－５（２月分の記載例）'!Z$24</f>
        <v>36</v>
      </c>
      <c r="AA29" s="52">
        <f>+'様式－５（２月分の記載例）'!AA$24</f>
        <v>0</v>
      </c>
      <c r="AB29" s="11"/>
    </row>
    <row r="30" spans="1:28" ht="64.5" customHeight="1">
      <c r="A30" s="10" t="s">
        <v>80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52">
        <f>+'様式－５（３月分の記載例）'!T$24</f>
        <v>15</v>
      </c>
      <c r="U30" s="52">
        <f>+'様式－５（３月分の記載例）'!U$24</f>
        <v>14</v>
      </c>
      <c r="V30" s="52">
        <f>+'様式－５（３月分の記載例）'!V$24</f>
        <v>13</v>
      </c>
      <c r="W30" s="52">
        <f>+'様式－５（３月分の記載例）'!W$24</f>
        <v>9</v>
      </c>
      <c r="X30" s="52">
        <f>+'様式－５（３月分の記載例）'!X$24</f>
        <v>14</v>
      </c>
      <c r="Y30" s="52">
        <f>+'様式－５（３月分の記載例）'!Y$24</f>
        <v>12</v>
      </c>
      <c r="Z30" s="52">
        <f>+'様式－５（３月分の記載例）'!Z$24</f>
        <v>15</v>
      </c>
      <c r="AA30" s="52">
        <f>+'様式－５（３月分の記載例）'!AA$24</f>
        <v>0</v>
      </c>
      <c r="AB30" s="11"/>
    </row>
    <row r="31" ht="19.5" customHeight="1"/>
    <row r="32" spans="2:30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ht="19.5" customHeight="1"/>
    <row r="34" ht="19.5" customHeight="1"/>
    <row r="35" ht="19.5" customHeight="1"/>
    <row r="36" ht="19.5" customHeight="1"/>
    <row r="37" ht="19.5" customHeight="1"/>
    <row r="38" spans="2:30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ht="19.5" customHeight="1"/>
    <row r="40" ht="19.5" customHeight="1"/>
    <row r="41" ht="19.5" customHeight="1"/>
    <row r="42" ht="19.5" customHeight="1"/>
    <row r="43" spans="2:30" ht="19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ht="19.5" customHeight="1"/>
    <row r="45" ht="19.5" customHeight="1"/>
    <row r="58" ht="13.5">
      <c r="B58" s="1" t="s">
        <v>86</v>
      </c>
    </row>
  </sheetData>
  <sheetProtection/>
  <mergeCells count="2">
    <mergeCell ref="B16:C16"/>
    <mergeCell ref="B17:C17"/>
  </mergeCells>
  <printOptions/>
  <pageMargins left="0.78" right="0.29" top="0.37" bottom="0.17" header="0.16" footer="0.16"/>
  <pageSetup fitToHeight="1" fitToWidth="1" horizontalDpi="1200" verticalDpi="12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2009-03-19T12:50:49Z</cp:lastPrinted>
  <dcterms:created xsi:type="dcterms:W3CDTF">2003-12-16T01:12:48Z</dcterms:created>
  <dcterms:modified xsi:type="dcterms:W3CDTF">2009-06-03T06:31:42Z</dcterms:modified>
  <cp:category/>
  <cp:version/>
  <cp:contentType/>
  <cp:contentStatus/>
</cp:coreProperties>
</file>