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T:\03電気課\02_管理担当\電気料金関係\電気料金更改\次期R8(2026)以降料金\R7(2025)年度\01 庁内関係\250707_局長決裁（プロポ実施要領等公表）\01 公募型プロポ実施要領\"/>
    </mc:Choice>
  </mc:AlternateContent>
  <xr:revisionPtr revIDLastSave="0" documentId="13_ncr:1_{37D3566A-A826-4189-942D-CACD8145B2F0}" xr6:coauthVersionLast="47" xr6:coauthVersionMax="47" xr10:uidLastSave="{00000000-0000-0000-0000-000000000000}"/>
  <bookViews>
    <workbookView xWindow="-24075" yWindow="-975" windowWidth="22020" windowHeight="12585" firstSheet="1" activeTab="1" xr2:uid="{A793B6A7-1C32-47C5-AAD4-BB75754BFABA}"/>
  </bookViews>
  <sheets>
    <sheet name="電気【※記入(変更)しない】" sheetId="6" state="hidden" r:id="rId1"/>
    <sheet name="供給価格算定書【自動転記】" sheetId="45" r:id="rId2"/>
    <sheet name="1小網８号" sheetId="23" r:id="rId3"/>
    <sheet name="2川一放水口" sheetId="21" r:id="rId4"/>
    <sheet name="3川一排砂バルブ" sheetId="24" r:id="rId5"/>
    <sheet name="4切幹" sheetId="25" r:id="rId6"/>
    <sheet name="5今市" sheetId="46" r:id="rId7"/>
    <sheet name="6川一取水口(電灯)" sheetId="26" r:id="rId8"/>
    <sheet name="7川一取水口(動力)" sheetId="8" r:id="rId9"/>
    <sheet name="8小網ダム7号" sheetId="27" r:id="rId10"/>
    <sheet name="9小網ダム5号" sheetId="28" r:id="rId11"/>
    <sheet name="10小網ダム管理所" sheetId="47" r:id="rId12"/>
    <sheet name="11川一放水口" sheetId="9" r:id="rId13"/>
    <sheet name="12小網ダム4号" sheetId="29" r:id="rId14"/>
    <sheet name="13小網ダム6号" sheetId="30" r:id="rId15"/>
    <sheet name="14庚申ダム水質観測装置（ポンプ動力）" sheetId="69" r:id="rId16"/>
    <sheet name="15足尾予備放水口" sheetId="10" r:id="rId17"/>
    <sheet name="16庚申ダム水質観測" sheetId="31" r:id="rId18"/>
    <sheet name="17餅ヶ瀬(電灯)" sheetId="32" r:id="rId19"/>
    <sheet name="18餅ヶ瀬(動力)" sheetId="11" r:id="rId20"/>
    <sheet name="19足尾放水口" sheetId="12" r:id="rId21"/>
    <sheet name="20庚申ダム(電灯)" sheetId="42" r:id="rId22"/>
    <sheet name="21庚申ダム(動力)" sheetId="13" r:id="rId23"/>
    <sheet name="22庚申入口水位観測所" sheetId="33" r:id="rId24"/>
    <sheet name="23銀山平雨量観測所" sheetId="34" r:id="rId25"/>
    <sheet name="24神子内(電灯)" sheetId="35" r:id="rId26"/>
    <sheet name="25神子内(動力)" sheetId="14" r:id="rId27"/>
    <sheet name="26渡良瀬(電灯)" sheetId="36" r:id="rId28"/>
    <sheet name="27渡良瀬(動力)" sheetId="15" r:id="rId29"/>
    <sheet name="28切幹" sheetId="16" r:id="rId30"/>
    <sheet name="29放水口（外灯）積算" sheetId="48" state="hidden" r:id="rId31"/>
    <sheet name="29放水口(外灯)" sheetId="37" r:id="rId32"/>
    <sheet name="30鶏頂山雨量計(定額)" sheetId="38" r:id="rId33"/>
    <sheet name="30鶏頂山雨量計（積算）" sheetId="49" state="hidden" r:id="rId34"/>
    <sheet name="31風見沈砂池(電灯)" sheetId="39" r:id="rId35"/>
    <sheet name="32逆木放流工(電灯)" sheetId="40" r:id="rId36"/>
    <sheet name="33逆木放流工(動力)" sheetId="17" r:id="rId37"/>
    <sheet name="34佐貫管理所(電灯)" sheetId="41" r:id="rId38"/>
    <sheet name="35佐貫管理所" sheetId="18" r:id="rId39"/>
    <sheet name="36風見沈砂池(動力)" sheetId="19" r:id="rId40"/>
    <sheet name="37板室寮" sheetId="43" r:id="rId41"/>
    <sheet name="38板室放水口" sheetId="44" r:id="rId42"/>
    <sheet name="39川治第一発電所" sheetId="50" r:id="rId43"/>
    <sheet name="40川治第二発電所" sheetId="51" r:id="rId44"/>
    <sheet name="41小網発電所" sheetId="52" r:id="rId45"/>
    <sheet name="42風見発電所" sheetId="64" r:id="rId46"/>
    <sheet name="43足尾発電所" sheetId="54" r:id="rId47"/>
    <sheet name="44東荒川発電所" sheetId="55" r:id="rId48"/>
    <sheet name="45大下沢(電灯)" sheetId="59" r:id="rId49"/>
    <sheet name="46大下沢発電所" sheetId="60" r:id="rId50"/>
    <sheet name="47五十里発電所" sheetId="61" r:id="rId51"/>
    <sheet name="48小百川発電所" sheetId="62" r:id="rId52"/>
    <sheet name="49板室発電所" sheetId="56" r:id="rId53"/>
    <sheet name="50深山発電所" sheetId="57" r:id="rId54"/>
    <sheet name="51木の俣発電所" sheetId="58" r:id="rId55"/>
  </sheets>
  <definedNames>
    <definedName name="_xlnm.Print_Area" localSheetId="11">'10小網ダム管理所'!$A$1:$J$32</definedName>
    <definedName name="_xlnm.Print_Area" localSheetId="2">'1小網８号'!$A$1:$J$32</definedName>
    <definedName name="_xlnm.Print_Area" localSheetId="42">'39川治第一発電所'!$A$1:$J$32</definedName>
    <definedName name="_xlnm.Print_Area" localSheetId="43">'40川治第二発電所'!$A$1:$J$32</definedName>
    <definedName name="_xlnm.Print_Area" localSheetId="44">'41小網発電所'!$A$1:$J$32</definedName>
    <definedName name="_xlnm.Print_Area" localSheetId="45">'42風見発電所'!$A$1:$J$32</definedName>
    <definedName name="_xlnm.Print_Area" localSheetId="46">'43足尾発電所'!$A$1:$J$32</definedName>
    <definedName name="_xlnm.Print_Area" localSheetId="47">'44東荒川発電所'!$A$1:$J$32</definedName>
    <definedName name="_xlnm.Print_Area" localSheetId="50">'47五十里発電所'!$A$1:$J$32</definedName>
    <definedName name="_xlnm.Print_Area" localSheetId="51">'48小百川発電所'!$A$1:$J$32</definedName>
    <definedName name="_xlnm.Print_Area" localSheetId="6">'5今市'!$A$1:$J$32</definedName>
    <definedName name="_xlnm.Print_Area" localSheetId="1">供給価格算定書【自動転記】!$A$1:$H$59</definedName>
    <definedName name="_xlnm.Print_Area" localSheetId="0">'電気【※記入(変更)しない】'!$A$1:$AG$63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6" l="1"/>
  <c r="I34" i="6" s="1"/>
  <c r="K34" i="6" s="1"/>
  <c r="M34" i="6" s="1"/>
  <c r="O34" i="6" s="1"/>
  <c r="Q34" i="6" s="1"/>
  <c r="S34" i="6" s="1"/>
  <c r="U34" i="6" s="1"/>
  <c r="W34" i="6" s="1"/>
  <c r="Y34" i="6" s="1"/>
  <c r="AA34" i="6" s="1"/>
  <c r="F21" i="37"/>
  <c r="D12" i="46"/>
  <c r="H36" i="45"/>
  <c r="H57" i="45" l="1"/>
  <c r="H56" i="45"/>
  <c r="H53" i="45"/>
  <c r="H52" i="45"/>
  <c r="H51" i="45"/>
  <c r="H50" i="45"/>
  <c r="H49" i="45"/>
  <c r="H48" i="45"/>
  <c r="H47" i="45"/>
  <c r="H46" i="45"/>
  <c r="H45" i="45"/>
  <c r="H42" i="45"/>
  <c r="H41" i="45"/>
  <c r="H39" i="45"/>
  <c r="H38" i="45"/>
  <c r="H37" i="45"/>
  <c r="H35" i="45"/>
  <c r="H34" i="45"/>
  <c r="H32" i="45"/>
  <c r="H30" i="45"/>
  <c r="H29" i="45"/>
  <c r="H28" i="45"/>
  <c r="H27" i="45"/>
  <c r="H26" i="45"/>
  <c r="H25" i="45"/>
  <c r="H24" i="45"/>
  <c r="H23" i="45"/>
  <c r="H22" i="45"/>
  <c r="H21" i="45"/>
  <c r="H20" i="45"/>
  <c r="H19" i="45"/>
  <c r="H18" i="45"/>
  <c r="H17" i="45"/>
  <c r="H16" i="45"/>
  <c r="H15" i="45"/>
  <c r="H14" i="45"/>
  <c r="H13" i="45"/>
  <c r="H12" i="45"/>
  <c r="H11" i="45"/>
  <c r="H10" i="45"/>
  <c r="H8" i="45"/>
  <c r="H6" i="45"/>
  <c r="M59" i="6"/>
  <c r="H4" i="45"/>
  <c r="H43" i="45" l="1"/>
  <c r="F21" i="23"/>
  <c r="F21" i="21"/>
  <c r="F20" i="23"/>
  <c r="F19" i="23"/>
  <c r="F18" i="23"/>
  <c r="F17" i="23"/>
  <c r="F16" i="23"/>
  <c r="F15" i="23"/>
  <c r="F14" i="23"/>
  <c r="F13" i="23"/>
  <c r="F12" i="23"/>
  <c r="F11" i="23"/>
  <c r="F10" i="23"/>
  <c r="F9" i="23"/>
  <c r="F20" i="21"/>
  <c r="F19" i="21"/>
  <c r="F18" i="21"/>
  <c r="F17" i="21"/>
  <c r="F16" i="21"/>
  <c r="F15" i="21"/>
  <c r="F14" i="21"/>
  <c r="F13" i="21"/>
  <c r="F12" i="21"/>
  <c r="F11" i="21"/>
  <c r="F10" i="21"/>
  <c r="F9" i="21"/>
  <c r="H20" i="59" l="1"/>
  <c r="H19" i="59"/>
  <c r="H18" i="59"/>
  <c r="H17" i="59"/>
  <c r="H16" i="59"/>
  <c r="H15" i="59"/>
  <c r="H14" i="59"/>
  <c r="H13" i="59"/>
  <c r="H12" i="59"/>
  <c r="H11" i="59"/>
  <c r="H10" i="59"/>
  <c r="H9" i="59"/>
  <c r="H20" i="44"/>
  <c r="H19" i="44"/>
  <c r="H18" i="44"/>
  <c r="H17" i="44"/>
  <c r="H16" i="44"/>
  <c r="H15" i="44"/>
  <c r="H14" i="44"/>
  <c r="H13" i="44"/>
  <c r="H12" i="44"/>
  <c r="H11" i="44"/>
  <c r="H10" i="44"/>
  <c r="H9" i="44"/>
  <c r="H20" i="43"/>
  <c r="H19" i="43"/>
  <c r="H18" i="43"/>
  <c r="H17" i="43"/>
  <c r="H16" i="43"/>
  <c r="H15" i="43"/>
  <c r="H14" i="43"/>
  <c r="H13" i="43"/>
  <c r="H12" i="43"/>
  <c r="H11" i="43"/>
  <c r="H10" i="43"/>
  <c r="H9" i="43"/>
  <c r="H20" i="41"/>
  <c r="H19" i="41"/>
  <c r="H18" i="41"/>
  <c r="H17" i="41"/>
  <c r="H16" i="41"/>
  <c r="H15" i="41"/>
  <c r="H14" i="41"/>
  <c r="H13" i="41"/>
  <c r="H12" i="41"/>
  <c r="H11" i="41"/>
  <c r="H10" i="41"/>
  <c r="H9" i="41"/>
  <c r="H20" i="40"/>
  <c r="H19" i="40"/>
  <c r="H18" i="40"/>
  <c r="H17" i="40"/>
  <c r="H16" i="40"/>
  <c r="H15" i="40"/>
  <c r="H14" i="40"/>
  <c r="H13" i="40"/>
  <c r="H12" i="40"/>
  <c r="H11" i="40"/>
  <c r="H10" i="40"/>
  <c r="H9" i="40"/>
  <c r="H20" i="39"/>
  <c r="H19" i="39"/>
  <c r="H18" i="39"/>
  <c r="H17" i="39"/>
  <c r="H16" i="39"/>
  <c r="H15" i="39"/>
  <c r="H14" i="39"/>
  <c r="H13" i="39"/>
  <c r="H12" i="39"/>
  <c r="H11" i="39"/>
  <c r="H10" i="39"/>
  <c r="H9" i="39"/>
  <c r="H20" i="36"/>
  <c r="H19" i="36"/>
  <c r="H18" i="36"/>
  <c r="H17" i="36"/>
  <c r="H16" i="36"/>
  <c r="H15" i="36"/>
  <c r="H14" i="36"/>
  <c r="H13" i="36"/>
  <c r="H12" i="36"/>
  <c r="H11" i="36"/>
  <c r="H10" i="36"/>
  <c r="H9" i="36"/>
  <c r="H20" i="35"/>
  <c r="H19" i="35"/>
  <c r="H18" i="35"/>
  <c r="H17" i="35"/>
  <c r="H16" i="35"/>
  <c r="H15" i="35"/>
  <c r="H14" i="35"/>
  <c r="H13" i="35"/>
  <c r="H12" i="35"/>
  <c r="H11" i="35"/>
  <c r="H10" i="35"/>
  <c r="H9" i="35"/>
  <c r="H20" i="34"/>
  <c r="H19" i="34"/>
  <c r="H18" i="34"/>
  <c r="H17" i="34"/>
  <c r="H16" i="34"/>
  <c r="H15" i="34"/>
  <c r="H14" i="34"/>
  <c r="H13" i="34"/>
  <c r="H12" i="34"/>
  <c r="H11" i="34"/>
  <c r="H10" i="34"/>
  <c r="H9" i="34"/>
  <c r="H20" i="33"/>
  <c r="H19" i="33"/>
  <c r="H18" i="33"/>
  <c r="H17" i="33"/>
  <c r="H16" i="33"/>
  <c r="H15" i="33"/>
  <c r="H14" i="33"/>
  <c r="H13" i="33"/>
  <c r="H12" i="33"/>
  <c r="H11" i="33"/>
  <c r="H10" i="33"/>
  <c r="H9" i="33"/>
  <c r="H20" i="42"/>
  <c r="H19" i="42"/>
  <c r="H18" i="42"/>
  <c r="H17" i="42"/>
  <c r="H16" i="42"/>
  <c r="H15" i="42"/>
  <c r="H14" i="42"/>
  <c r="H13" i="42"/>
  <c r="H12" i="42"/>
  <c r="H11" i="42"/>
  <c r="H10" i="42"/>
  <c r="H9" i="42"/>
  <c r="H20" i="32"/>
  <c r="H19" i="32"/>
  <c r="H18" i="32"/>
  <c r="H17" i="32"/>
  <c r="H16" i="32"/>
  <c r="H15" i="32"/>
  <c r="H14" i="32"/>
  <c r="H13" i="32"/>
  <c r="H12" i="32"/>
  <c r="H11" i="32"/>
  <c r="H10" i="32"/>
  <c r="H9" i="32"/>
  <c r="H20" i="31"/>
  <c r="H19" i="31"/>
  <c r="H18" i="31"/>
  <c r="H17" i="31"/>
  <c r="H16" i="31"/>
  <c r="H15" i="31"/>
  <c r="H14" i="31"/>
  <c r="H13" i="31"/>
  <c r="H12" i="31"/>
  <c r="H11" i="31"/>
  <c r="H10" i="31"/>
  <c r="H9" i="31"/>
  <c r="H16" i="47"/>
  <c r="H15" i="47"/>
  <c r="H14" i="47"/>
  <c r="H13" i="47"/>
  <c r="H12" i="47"/>
  <c r="H11" i="47"/>
  <c r="H10" i="47"/>
  <c r="H9" i="47"/>
  <c r="H20" i="26"/>
  <c r="H19" i="26"/>
  <c r="H18" i="26"/>
  <c r="H17" i="26"/>
  <c r="H16" i="26"/>
  <c r="H15" i="26"/>
  <c r="H14" i="26"/>
  <c r="H13" i="26"/>
  <c r="H12" i="26"/>
  <c r="H11" i="26"/>
  <c r="H10" i="26"/>
  <c r="H9" i="26"/>
  <c r="H20" i="28"/>
  <c r="H19" i="28"/>
  <c r="H18" i="28"/>
  <c r="H17" i="28"/>
  <c r="H16" i="28"/>
  <c r="H15" i="28"/>
  <c r="H14" i="28"/>
  <c r="H13" i="28"/>
  <c r="H12" i="28"/>
  <c r="H11" i="28"/>
  <c r="H10" i="28"/>
  <c r="H9" i="28"/>
  <c r="H20" i="27"/>
  <c r="H19" i="27"/>
  <c r="H18" i="27"/>
  <c r="H17" i="27"/>
  <c r="H16" i="27"/>
  <c r="H15" i="27"/>
  <c r="H14" i="27"/>
  <c r="H13" i="27"/>
  <c r="H12" i="27"/>
  <c r="H11" i="27"/>
  <c r="H10" i="27"/>
  <c r="H9" i="27"/>
  <c r="H10" i="21" l="1"/>
  <c r="H11" i="21"/>
  <c r="H12" i="21"/>
  <c r="H13" i="21"/>
  <c r="H14" i="21"/>
  <c r="H15" i="21"/>
  <c r="H16" i="21"/>
  <c r="H17" i="21"/>
  <c r="H18" i="21"/>
  <c r="H19" i="21"/>
  <c r="H20" i="21"/>
  <c r="H9" i="21"/>
  <c r="U56" i="6" l="1"/>
  <c r="W56" i="6" s="1"/>
  <c r="Y56" i="6" s="1"/>
  <c r="AA56" i="6" s="1"/>
  <c r="G59" i="6"/>
  <c r="M47" i="6"/>
  <c r="D16" i="58"/>
  <c r="D16" i="56"/>
  <c r="D16" i="46"/>
  <c r="D20" i="47"/>
  <c r="D19" i="47"/>
  <c r="D18" i="47"/>
  <c r="D17" i="47"/>
  <c r="D16" i="47"/>
  <c r="D15" i="47"/>
  <c r="D14" i="47"/>
  <c r="D13" i="47"/>
  <c r="D12" i="47"/>
  <c r="D11" i="47"/>
  <c r="D10" i="47"/>
  <c r="D9" i="47"/>
  <c r="D20" i="46"/>
  <c r="D19" i="46"/>
  <c r="D18" i="46"/>
  <c r="D17" i="46"/>
  <c r="D15" i="46"/>
  <c r="D14" i="46"/>
  <c r="D13" i="46"/>
  <c r="D11" i="46"/>
  <c r="D10" i="46"/>
  <c r="D9" i="46"/>
  <c r="AB59" i="6"/>
  <c r="F9" i="69" l="1"/>
  <c r="B9" i="69"/>
  <c r="B10" i="69" s="1"/>
  <c r="A20" i="69"/>
  <c r="A19" i="69"/>
  <c r="A18" i="69"/>
  <c r="A17" i="69"/>
  <c r="A16" i="69"/>
  <c r="A15" i="69"/>
  <c r="A14" i="69"/>
  <c r="A13" i="69"/>
  <c r="A12" i="69"/>
  <c r="A11" i="69"/>
  <c r="A10" i="69"/>
  <c r="A9" i="69"/>
  <c r="F9" i="10"/>
  <c r="E9" i="69" l="1"/>
  <c r="H9" i="69"/>
  <c r="B11" i="69"/>
  <c r="G47" i="6"/>
  <c r="I9" i="69" l="1"/>
  <c r="B12" i="69"/>
  <c r="B15" i="45"/>
  <c r="B16" i="45"/>
  <c r="B17" i="45"/>
  <c r="B18" i="45"/>
  <c r="B19" i="45"/>
  <c r="AB20" i="6"/>
  <c r="E17" i="45" s="1"/>
  <c r="G20" i="6"/>
  <c r="F9" i="44"/>
  <c r="I20" i="6" l="1"/>
  <c r="F11" i="10" s="1"/>
  <c r="F10" i="10"/>
  <c r="B13" i="69"/>
  <c r="K20" i="6"/>
  <c r="D36" i="6"/>
  <c r="B57" i="45"/>
  <c r="B56" i="45"/>
  <c r="B55" i="45"/>
  <c r="B53" i="45"/>
  <c r="B52" i="45"/>
  <c r="B51" i="45"/>
  <c r="B50" i="45"/>
  <c r="B49" i="45"/>
  <c r="B48" i="45"/>
  <c r="B47" i="45"/>
  <c r="B46" i="45"/>
  <c r="B45" i="45"/>
  <c r="B44" i="45"/>
  <c r="B42" i="45"/>
  <c r="B41" i="45"/>
  <c r="B39" i="45"/>
  <c r="B38" i="45"/>
  <c r="B37" i="45"/>
  <c r="B36" i="45"/>
  <c r="B35" i="45"/>
  <c r="B34" i="45"/>
  <c r="B32" i="45"/>
  <c r="B31" i="45"/>
  <c r="B30" i="45"/>
  <c r="B29" i="45"/>
  <c r="B28" i="45"/>
  <c r="B27" i="45"/>
  <c r="B26" i="45"/>
  <c r="B25" i="45"/>
  <c r="B24" i="45"/>
  <c r="B23" i="45"/>
  <c r="B22" i="45"/>
  <c r="B21" i="45"/>
  <c r="B20" i="45"/>
  <c r="B14" i="45"/>
  <c r="B13" i="45"/>
  <c r="B12" i="45"/>
  <c r="B11" i="45"/>
  <c r="B10" i="45"/>
  <c r="B9" i="45"/>
  <c r="B8" i="45"/>
  <c r="B7" i="45"/>
  <c r="B6" i="45"/>
  <c r="B5" i="45"/>
  <c r="B4" i="45"/>
  <c r="B3" i="45"/>
  <c r="G52" i="6"/>
  <c r="M20" i="6" l="1"/>
  <c r="F12" i="10"/>
  <c r="B14" i="69"/>
  <c r="F9" i="42"/>
  <c r="F9" i="28"/>
  <c r="O20" i="6" l="1"/>
  <c r="F13" i="10"/>
  <c r="B15" i="69"/>
  <c r="Q20" i="6" l="1"/>
  <c r="F14" i="10"/>
  <c r="B16" i="69"/>
  <c r="G10" i="6"/>
  <c r="I10" i="6"/>
  <c r="E10" i="6"/>
  <c r="Z61" i="6"/>
  <c r="X61" i="6"/>
  <c r="V61" i="6"/>
  <c r="T61" i="6"/>
  <c r="R61" i="6"/>
  <c r="P61" i="6"/>
  <c r="N61" i="6"/>
  <c r="L61" i="6"/>
  <c r="J61" i="6"/>
  <c r="H61" i="6"/>
  <c r="F61" i="6"/>
  <c r="E61" i="6"/>
  <c r="D61" i="6"/>
  <c r="Z57" i="6"/>
  <c r="X57" i="6"/>
  <c r="V57" i="6"/>
  <c r="T57" i="6"/>
  <c r="R57" i="6"/>
  <c r="P57" i="6"/>
  <c r="N57" i="6"/>
  <c r="L57" i="6"/>
  <c r="J57" i="6"/>
  <c r="H57" i="6"/>
  <c r="F57" i="6"/>
  <c r="D57" i="6"/>
  <c r="Z46" i="6"/>
  <c r="X46" i="6"/>
  <c r="V46" i="6"/>
  <c r="T46" i="6"/>
  <c r="R46" i="6"/>
  <c r="P46" i="6"/>
  <c r="N46" i="6"/>
  <c r="L46" i="6"/>
  <c r="J46" i="6"/>
  <c r="H46" i="6"/>
  <c r="F46" i="6"/>
  <c r="E46" i="6"/>
  <c r="D46" i="6"/>
  <c r="Z43" i="6"/>
  <c r="X43" i="6"/>
  <c r="V43" i="6"/>
  <c r="T43" i="6"/>
  <c r="R43" i="6"/>
  <c r="P43" i="6"/>
  <c r="N43" i="6"/>
  <c r="L43" i="6"/>
  <c r="J43" i="6"/>
  <c r="H43" i="6"/>
  <c r="F43" i="6"/>
  <c r="E43" i="6"/>
  <c r="D43" i="6"/>
  <c r="Z36" i="6"/>
  <c r="X36" i="6"/>
  <c r="V36" i="6"/>
  <c r="T36" i="6"/>
  <c r="R36" i="6"/>
  <c r="P36" i="6"/>
  <c r="N36" i="6"/>
  <c r="L36" i="6"/>
  <c r="J36" i="6"/>
  <c r="H36" i="6"/>
  <c r="F36" i="6"/>
  <c r="G60" i="6"/>
  <c r="I60" i="6" s="1"/>
  <c r="I59" i="6"/>
  <c r="G58" i="6"/>
  <c r="I58" i="6" s="1"/>
  <c r="G55" i="6"/>
  <c r="I55" i="6" s="1"/>
  <c r="AA47" i="6"/>
  <c r="Y47" i="6"/>
  <c r="W47" i="6"/>
  <c r="U47" i="6"/>
  <c r="S47" i="6"/>
  <c r="Q47" i="6"/>
  <c r="O47" i="6"/>
  <c r="K47" i="6"/>
  <c r="I47" i="6"/>
  <c r="E57" i="6"/>
  <c r="G56" i="6"/>
  <c r="I56" i="6" s="1"/>
  <c r="K56" i="6" s="1"/>
  <c r="G54" i="6"/>
  <c r="I54" i="6" s="1"/>
  <c r="K54" i="6" s="1"/>
  <c r="M54" i="6" s="1"/>
  <c r="O54" i="6" s="1"/>
  <c r="Q54" i="6" s="1"/>
  <c r="S54" i="6" s="1"/>
  <c r="U54" i="6" s="1"/>
  <c r="W54" i="6" s="1"/>
  <c r="Y54" i="6" s="1"/>
  <c r="AA54" i="6" s="1"/>
  <c r="G53" i="6"/>
  <c r="I53" i="6" s="1"/>
  <c r="K53" i="6" s="1"/>
  <c r="M53" i="6" s="1"/>
  <c r="O53" i="6" s="1"/>
  <c r="Q53" i="6" s="1"/>
  <c r="S53" i="6" s="1"/>
  <c r="U53" i="6" s="1"/>
  <c r="W53" i="6" s="1"/>
  <c r="Y53" i="6" s="1"/>
  <c r="AA53" i="6" s="1"/>
  <c r="I52" i="6"/>
  <c r="K52" i="6" s="1"/>
  <c r="M52" i="6" s="1"/>
  <c r="O52" i="6" s="1"/>
  <c r="Q52" i="6" s="1"/>
  <c r="S52" i="6" s="1"/>
  <c r="U52" i="6" s="1"/>
  <c r="W52" i="6" s="1"/>
  <c r="Y52" i="6" s="1"/>
  <c r="AA52" i="6" s="1"/>
  <c r="G51" i="6"/>
  <c r="I51" i="6" s="1"/>
  <c r="K51" i="6" s="1"/>
  <c r="M51" i="6" s="1"/>
  <c r="O51" i="6" s="1"/>
  <c r="Q51" i="6" s="1"/>
  <c r="S51" i="6" s="1"/>
  <c r="G50" i="6"/>
  <c r="I50" i="6" s="1"/>
  <c r="K50" i="6" s="1"/>
  <c r="M50" i="6" s="1"/>
  <c r="O50" i="6" s="1"/>
  <c r="Q50" i="6" s="1"/>
  <c r="S50" i="6" s="1"/>
  <c r="G49" i="6"/>
  <c r="I49" i="6" s="1"/>
  <c r="K49" i="6" s="1"/>
  <c r="M49" i="6" s="1"/>
  <c r="O49" i="6" s="1"/>
  <c r="Q49" i="6" s="1"/>
  <c r="S49" i="6" s="1"/>
  <c r="U49" i="6" s="1"/>
  <c r="W49" i="6" s="1"/>
  <c r="Y49" i="6" s="1"/>
  <c r="AA49" i="6" s="1"/>
  <c r="G48" i="6"/>
  <c r="I48" i="6" s="1"/>
  <c r="K48" i="6" s="1"/>
  <c r="M48" i="6" s="1"/>
  <c r="O48" i="6" s="1"/>
  <c r="Q48" i="6" s="1"/>
  <c r="S48" i="6" s="1"/>
  <c r="G19" i="6"/>
  <c r="F10" i="69" s="1"/>
  <c r="G12" i="6"/>
  <c r="G11" i="6"/>
  <c r="I11" i="6" s="1"/>
  <c r="K11" i="6" s="1"/>
  <c r="M11" i="6" s="1"/>
  <c r="O11" i="6" s="1"/>
  <c r="Q11" i="6" s="1"/>
  <c r="S11" i="6" s="1"/>
  <c r="U11" i="6" s="1"/>
  <c r="W11" i="6" s="1"/>
  <c r="Y11" i="6" s="1"/>
  <c r="AA11" i="6" s="1"/>
  <c r="I40" i="6"/>
  <c r="K40" i="6" s="1"/>
  <c r="M40" i="6" s="1"/>
  <c r="O40" i="6" s="1"/>
  <c r="Q40" i="6" s="1"/>
  <c r="S40" i="6" s="1"/>
  <c r="U40" i="6" s="1"/>
  <c r="W40" i="6" s="1"/>
  <c r="Y40" i="6" s="1"/>
  <c r="AA40" i="6" s="1"/>
  <c r="G42" i="6"/>
  <c r="I42" i="6" s="1"/>
  <c r="K42" i="6" s="1"/>
  <c r="M42" i="6" s="1"/>
  <c r="O42" i="6" s="1"/>
  <c r="Q42" i="6" s="1"/>
  <c r="S42" i="6" s="1"/>
  <c r="U42" i="6" s="1"/>
  <c r="W42" i="6" s="1"/>
  <c r="Y42" i="6" s="1"/>
  <c r="AA42" i="6" s="1"/>
  <c r="G41" i="6"/>
  <c r="I41" i="6" s="1"/>
  <c r="K41" i="6" s="1"/>
  <c r="M41" i="6" s="1"/>
  <c r="O41" i="6" s="1"/>
  <c r="Q41" i="6" s="1"/>
  <c r="S41" i="6" s="1"/>
  <c r="U41" i="6" s="1"/>
  <c r="W41" i="6" s="1"/>
  <c r="Y41" i="6" s="1"/>
  <c r="AA41" i="6" s="1"/>
  <c r="G40" i="6"/>
  <c r="G39" i="6"/>
  <c r="I39" i="6" s="1"/>
  <c r="K39" i="6" s="1"/>
  <c r="M39" i="6" s="1"/>
  <c r="O39" i="6" s="1"/>
  <c r="Q39" i="6" s="1"/>
  <c r="S39" i="6" s="1"/>
  <c r="U39" i="6" s="1"/>
  <c r="W39" i="6" s="1"/>
  <c r="Y39" i="6" s="1"/>
  <c r="AA39" i="6" s="1"/>
  <c r="G38" i="6"/>
  <c r="I38" i="6" s="1"/>
  <c r="K38" i="6" s="1"/>
  <c r="M38" i="6" s="1"/>
  <c r="O38" i="6" s="1"/>
  <c r="Q38" i="6" s="1"/>
  <c r="S38" i="6" s="1"/>
  <c r="U38" i="6" s="1"/>
  <c r="W38" i="6" s="1"/>
  <c r="Y38" i="6" s="1"/>
  <c r="AA38" i="6" s="1"/>
  <c r="G37" i="6"/>
  <c r="I37" i="6" s="1"/>
  <c r="K37" i="6" s="1"/>
  <c r="M37" i="6" s="1"/>
  <c r="G45" i="6"/>
  <c r="I45" i="6" s="1"/>
  <c r="K45" i="6" s="1"/>
  <c r="M45" i="6" s="1"/>
  <c r="O45" i="6" s="1"/>
  <c r="Q45" i="6" s="1"/>
  <c r="S45" i="6" s="1"/>
  <c r="U45" i="6" s="1"/>
  <c r="W45" i="6" s="1"/>
  <c r="Y45" i="6" s="1"/>
  <c r="AA45" i="6" s="1"/>
  <c r="G44" i="6"/>
  <c r="I44" i="6" s="1"/>
  <c r="K44" i="6" s="1"/>
  <c r="M44" i="6" s="1"/>
  <c r="G35" i="6"/>
  <c r="I35" i="6" s="1"/>
  <c r="K35" i="6" s="1"/>
  <c r="M35" i="6" s="1"/>
  <c r="O35" i="6" s="1"/>
  <c r="Q35" i="6" s="1"/>
  <c r="S35" i="6" s="1"/>
  <c r="U35" i="6" s="1"/>
  <c r="W35" i="6" s="1"/>
  <c r="Y35" i="6" s="1"/>
  <c r="AA35" i="6" s="1"/>
  <c r="G33" i="6"/>
  <c r="I33" i="6" s="1"/>
  <c r="K33" i="6" s="1"/>
  <c r="M33" i="6" s="1"/>
  <c r="O33" i="6" s="1"/>
  <c r="Q33" i="6" s="1"/>
  <c r="S33" i="6" s="1"/>
  <c r="U33" i="6" s="1"/>
  <c r="W33" i="6" s="1"/>
  <c r="Y33" i="6" s="1"/>
  <c r="AA33" i="6" s="1"/>
  <c r="G32" i="6"/>
  <c r="I32" i="6" s="1"/>
  <c r="K32" i="6" s="1"/>
  <c r="M32" i="6" s="1"/>
  <c r="O32" i="6" s="1"/>
  <c r="Q32" i="6" s="1"/>
  <c r="S32" i="6" s="1"/>
  <c r="U32" i="6" s="1"/>
  <c r="W32" i="6" s="1"/>
  <c r="Y32" i="6" s="1"/>
  <c r="AA32" i="6" s="1"/>
  <c r="G31" i="6"/>
  <c r="I31" i="6" s="1"/>
  <c r="K31" i="6" s="1"/>
  <c r="M31" i="6" s="1"/>
  <c r="O31" i="6" s="1"/>
  <c r="Q31" i="6" s="1"/>
  <c r="S31" i="6" s="1"/>
  <c r="U31" i="6" s="1"/>
  <c r="W31" i="6" s="1"/>
  <c r="Y31" i="6" s="1"/>
  <c r="AA31" i="6" s="1"/>
  <c r="G30" i="6"/>
  <c r="I30" i="6" s="1"/>
  <c r="K30" i="6" s="1"/>
  <c r="M30" i="6" s="1"/>
  <c r="O30" i="6" s="1"/>
  <c r="Q30" i="6" s="1"/>
  <c r="S30" i="6" s="1"/>
  <c r="U30" i="6" s="1"/>
  <c r="W30" i="6" s="1"/>
  <c r="Y30" i="6" s="1"/>
  <c r="AA30" i="6" s="1"/>
  <c r="G29" i="6"/>
  <c r="I29" i="6" s="1"/>
  <c r="K29" i="6" s="1"/>
  <c r="G28" i="6"/>
  <c r="I28" i="6" s="1"/>
  <c r="K28" i="6" s="1"/>
  <c r="M28" i="6" s="1"/>
  <c r="O28" i="6" s="1"/>
  <c r="Q28" i="6" s="1"/>
  <c r="S28" i="6" s="1"/>
  <c r="U28" i="6" s="1"/>
  <c r="W28" i="6" s="1"/>
  <c r="Y28" i="6" s="1"/>
  <c r="AA28" i="6" s="1"/>
  <c r="G27" i="6"/>
  <c r="I27" i="6" s="1"/>
  <c r="K27" i="6" s="1"/>
  <c r="M27" i="6" s="1"/>
  <c r="O27" i="6" s="1"/>
  <c r="Q27" i="6" s="1"/>
  <c r="S27" i="6" s="1"/>
  <c r="U27" i="6" s="1"/>
  <c r="W27" i="6" s="1"/>
  <c r="Y27" i="6" s="1"/>
  <c r="AA27" i="6" s="1"/>
  <c r="G26" i="6"/>
  <c r="I26" i="6" s="1"/>
  <c r="K26" i="6" s="1"/>
  <c r="M26" i="6" s="1"/>
  <c r="O26" i="6" s="1"/>
  <c r="Q26" i="6" s="1"/>
  <c r="U26" i="6" s="1"/>
  <c r="W26" i="6" s="1"/>
  <c r="Y26" i="6" s="1"/>
  <c r="AA26" i="6" s="1"/>
  <c r="G25" i="6"/>
  <c r="I25" i="6" s="1"/>
  <c r="K25" i="6" s="1"/>
  <c r="M25" i="6" s="1"/>
  <c r="O25" i="6" s="1"/>
  <c r="Q25" i="6" s="1"/>
  <c r="U25" i="6" s="1"/>
  <c r="W25" i="6" s="1"/>
  <c r="Y25" i="6" s="1"/>
  <c r="AA25" i="6" s="1"/>
  <c r="G24" i="6"/>
  <c r="I24" i="6" s="1"/>
  <c r="K24" i="6" s="1"/>
  <c r="M24" i="6" s="1"/>
  <c r="O24" i="6" s="1"/>
  <c r="Q24" i="6" s="1"/>
  <c r="S24" i="6" s="1"/>
  <c r="U24" i="6" s="1"/>
  <c r="W24" i="6" s="1"/>
  <c r="Y24" i="6" s="1"/>
  <c r="AA24" i="6" s="1"/>
  <c r="G23" i="6"/>
  <c r="I23" i="6" s="1"/>
  <c r="K23" i="6" s="1"/>
  <c r="M23" i="6" s="1"/>
  <c r="O23" i="6" s="1"/>
  <c r="Q23" i="6" s="1"/>
  <c r="S23" i="6" s="1"/>
  <c r="U23" i="6" s="1"/>
  <c r="W23" i="6" s="1"/>
  <c r="Y23" i="6" s="1"/>
  <c r="AA23" i="6" s="1"/>
  <c r="G22" i="6"/>
  <c r="I22" i="6" s="1"/>
  <c r="K22" i="6" s="1"/>
  <c r="M22" i="6" s="1"/>
  <c r="O22" i="6" s="1"/>
  <c r="Q22" i="6" s="1"/>
  <c r="S22" i="6" s="1"/>
  <c r="U22" i="6" s="1"/>
  <c r="W22" i="6" s="1"/>
  <c r="Y22" i="6" s="1"/>
  <c r="AA22" i="6" s="1"/>
  <c r="G21" i="6"/>
  <c r="I21" i="6" s="1"/>
  <c r="K21" i="6" s="1"/>
  <c r="M21" i="6" s="1"/>
  <c r="O21" i="6" s="1"/>
  <c r="Q21" i="6" s="1"/>
  <c r="S21" i="6" s="1"/>
  <c r="U21" i="6" s="1"/>
  <c r="W21" i="6" s="1"/>
  <c r="Y21" i="6" s="1"/>
  <c r="AA21" i="6" s="1"/>
  <c r="G18" i="6"/>
  <c r="G17" i="6"/>
  <c r="I17" i="6" s="1"/>
  <c r="K17" i="6" s="1"/>
  <c r="M17" i="6" s="1"/>
  <c r="O17" i="6" s="1"/>
  <c r="Q17" i="6" s="1"/>
  <c r="S17" i="6" s="1"/>
  <c r="U17" i="6" s="1"/>
  <c r="W17" i="6" s="1"/>
  <c r="Y17" i="6" s="1"/>
  <c r="AA17" i="6" s="1"/>
  <c r="AA15" i="6"/>
  <c r="Y15" i="6"/>
  <c r="W15" i="6"/>
  <c r="U15" i="6"/>
  <c r="S15" i="6"/>
  <c r="F16" i="47" s="1"/>
  <c r="Q15" i="6"/>
  <c r="O15" i="6"/>
  <c r="M15" i="6"/>
  <c r="K15" i="6"/>
  <c r="I15" i="6"/>
  <c r="G15" i="6"/>
  <c r="E15" i="6"/>
  <c r="F9" i="47" s="1"/>
  <c r="G14" i="6"/>
  <c r="I14" i="6" s="1"/>
  <c r="K14" i="6" s="1"/>
  <c r="M14" i="6" s="1"/>
  <c r="O14" i="6" s="1"/>
  <c r="Q14" i="6" s="1"/>
  <c r="S14" i="6" s="1"/>
  <c r="U14" i="6" s="1"/>
  <c r="W14" i="6" s="1"/>
  <c r="Y14" i="6" s="1"/>
  <c r="AA14" i="6" s="1"/>
  <c r="G13" i="6"/>
  <c r="I13" i="6" s="1"/>
  <c r="K13" i="6" s="1"/>
  <c r="M13" i="6" s="1"/>
  <c r="O13" i="6" s="1"/>
  <c r="Q13" i="6" s="1"/>
  <c r="S13" i="6" s="1"/>
  <c r="U13" i="6" s="1"/>
  <c r="W13" i="6" s="1"/>
  <c r="Y13" i="6" s="1"/>
  <c r="AA13" i="6" s="1"/>
  <c r="AA10" i="6"/>
  <c r="Y10" i="6"/>
  <c r="W10" i="6"/>
  <c r="U10" i="6"/>
  <c r="S10" i="6"/>
  <c r="F16" i="46" s="1"/>
  <c r="Q10" i="6"/>
  <c r="O10" i="6"/>
  <c r="M10" i="6"/>
  <c r="K10" i="6"/>
  <c r="I12" i="6" l="1"/>
  <c r="K12" i="6" s="1"/>
  <c r="M12" i="6" s="1"/>
  <c r="O12" i="6" s="1"/>
  <c r="Q12" i="6" s="1"/>
  <c r="S12" i="6" s="1"/>
  <c r="U12" i="6" s="1"/>
  <c r="W12" i="6" s="1"/>
  <c r="Y12" i="6" s="1"/>
  <c r="AA12" i="6" s="1"/>
  <c r="AC12" i="6"/>
  <c r="K60" i="6"/>
  <c r="M60" i="6" s="1"/>
  <c r="O60" i="6" s="1"/>
  <c r="Q60" i="6" s="1"/>
  <c r="S60" i="6" s="1"/>
  <c r="H10" i="69"/>
  <c r="E10" i="69"/>
  <c r="U48" i="6"/>
  <c r="W48" i="6" s="1"/>
  <c r="Y48" i="6" s="1"/>
  <c r="AA48" i="6" s="1"/>
  <c r="F16" i="51"/>
  <c r="U51" i="6"/>
  <c r="W51" i="6" s="1"/>
  <c r="Y51" i="6" s="1"/>
  <c r="AA51" i="6" s="1"/>
  <c r="F16" i="54"/>
  <c r="K59" i="6"/>
  <c r="O59" i="6" s="1"/>
  <c r="Q59" i="6" s="1"/>
  <c r="S59" i="6" s="1"/>
  <c r="U59" i="6" s="1"/>
  <c r="W59" i="6" s="1"/>
  <c r="Y59" i="6" s="1"/>
  <c r="AA59" i="6" s="1"/>
  <c r="M29" i="6"/>
  <c r="O29" i="6" s="1"/>
  <c r="Q29" i="6" s="1"/>
  <c r="S29" i="6" s="1"/>
  <c r="U29" i="6" s="1"/>
  <c r="W29" i="6" s="1"/>
  <c r="Y29" i="6" s="1"/>
  <c r="AA29" i="6" s="1"/>
  <c r="U50" i="6"/>
  <c r="W50" i="6" s="1"/>
  <c r="Y50" i="6" s="1"/>
  <c r="AA50" i="6" s="1"/>
  <c r="F16" i="64"/>
  <c r="S20" i="6"/>
  <c r="F15" i="10"/>
  <c r="B17" i="69"/>
  <c r="I19" i="6"/>
  <c r="F11" i="69" s="1"/>
  <c r="F32" i="45"/>
  <c r="I18" i="6"/>
  <c r="G46" i="6"/>
  <c r="M46" i="6"/>
  <c r="K55" i="6"/>
  <c r="M55" i="6" s="1"/>
  <c r="O55" i="6" s="1"/>
  <c r="Q55" i="6" s="1"/>
  <c r="S55" i="6" s="1"/>
  <c r="U55" i="6" s="1"/>
  <c r="W55" i="6" s="1"/>
  <c r="M56" i="6"/>
  <c r="O56" i="6" s="1"/>
  <c r="Q56" i="6" s="1"/>
  <c r="G57" i="6"/>
  <c r="E36" i="6"/>
  <c r="E62" i="6" s="1"/>
  <c r="P62" i="6"/>
  <c r="F62" i="6"/>
  <c r="L62" i="6"/>
  <c r="J62" i="6"/>
  <c r="R62" i="6"/>
  <c r="V62" i="6"/>
  <c r="X62" i="6"/>
  <c r="N62" i="6"/>
  <c r="H62" i="6"/>
  <c r="Z62" i="6"/>
  <c r="D62" i="6"/>
  <c r="M43" i="6"/>
  <c r="K58" i="6"/>
  <c r="I61" i="6"/>
  <c r="I46" i="6"/>
  <c r="K46" i="6"/>
  <c r="I57" i="6"/>
  <c r="G43" i="6"/>
  <c r="G61" i="6"/>
  <c r="O44" i="6"/>
  <c r="I43" i="6"/>
  <c r="O37" i="6"/>
  <c r="K43" i="6"/>
  <c r="T62" i="6"/>
  <c r="AB60" i="6"/>
  <c r="AB58" i="6"/>
  <c r="AB56" i="6"/>
  <c r="E53" i="45" s="1"/>
  <c r="AB55" i="6"/>
  <c r="E52" i="45" s="1"/>
  <c r="AB54" i="6"/>
  <c r="E51" i="45" s="1"/>
  <c r="AB53" i="6"/>
  <c r="E50" i="45" s="1"/>
  <c r="AB52" i="6"/>
  <c r="E49" i="45" s="1"/>
  <c r="AB51" i="6"/>
  <c r="E48" i="45" s="1"/>
  <c r="AB50" i="6"/>
  <c r="E47" i="45" s="1"/>
  <c r="AB49" i="6"/>
  <c r="E46" i="45" s="1"/>
  <c r="AB48" i="6"/>
  <c r="E45" i="45" s="1"/>
  <c r="AB47" i="6"/>
  <c r="E44" i="45" s="1"/>
  <c r="AB45" i="6"/>
  <c r="AB44" i="6"/>
  <c r="AB42" i="6"/>
  <c r="AB41" i="6"/>
  <c r="AB40" i="6"/>
  <c r="AB39" i="6"/>
  <c r="AB38" i="6"/>
  <c r="AB37" i="6"/>
  <c r="AB33" i="6"/>
  <c r="E30" i="45" s="1"/>
  <c r="AB32" i="6"/>
  <c r="E29" i="45" s="1"/>
  <c r="AB31" i="6"/>
  <c r="E28" i="45" s="1"/>
  <c r="AB30" i="6"/>
  <c r="E27" i="45" s="1"/>
  <c r="AB29" i="6"/>
  <c r="E26" i="45" s="1"/>
  <c r="AB28" i="6"/>
  <c r="E25" i="45" s="1"/>
  <c r="AB27" i="6"/>
  <c r="E24" i="45" s="1"/>
  <c r="AB26" i="6"/>
  <c r="E23" i="45" s="1"/>
  <c r="AB25" i="6"/>
  <c r="E22" i="45" s="1"/>
  <c r="AB24" i="6"/>
  <c r="E21" i="45" s="1"/>
  <c r="AB23" i="6"/>
  <c r="E20" i="45" s="1"/>
  <c r="AB22" i="6"/>
  <c r="E19" i="45" s="1"/>
  <c r="AB21" i="6"/>
  <c r="E18" i="45" s="1"/>
  <c r="AB19" i="6"/>
  <c r="E16" i="45" s="1"/>
  <c r="AB18" i="6"/>
  <c r="AB17" i="6"/>
  <c r="AB16" i="6"/>
  <c r="AB15" i="6"/>
  <c r="AB14" i="6"/>
  <c r="AB13" i="6"/>
  <c r="AB12" i="6"/>
  <c r="AB11" i="6"/>
  <c r="AB10" i="6"/>
  <c r="AB9" i="6"/>
  <c r="AB8" i="6"/>
  <c r="AB7" i="6"/>
  <c r="AB6" i="6"/>
  <c r="I10" i="69" l="1"/>
  <c r="U60" i="6"/>
  <c r="W60" i="6" s="1"/>
  <c r="Y60" i="6" s="1"/>
  <c r="AA60" i="6" s="1"/>
  <c r="F16" i="58"/>
  <c r="U20" i="6"/>
  <c r="F16" i="10"/>
  <c r="H11" i="69"/>
  <c r="E11" i="69"/>
  <c r="I11" i="69" s="1"/>
  <c r="B18" i="69"/>
  <c r="K19" i="6"/>
  <c r="F12" i="69" s="1"/>
  <c r="K18" i="6"/>
  <c r="Y55" i="6"/>
  <c r="AA55" i="6" s="1"/>
  <c r="W57" i="6"/>
  <c r="K57" i="6"/>
  <c r="O57" i="6"/>
  <c r="M57" i="6"/>
  <c r="Q57" i="6"/>
  <c r="AB46" i="6"/>
  <c r="AB36" i="6"/>
  <c r="M58" i="6"/>
  <c r="K61" i="6"/>
  <c r="Q37" i="6"/>
  <c r="O43" i="6"/>
  <c r="AB43" i="6"/>
  <c r="AB57" i="6"/>
  <c r="AB61" i="6"/>
  <c r="Q44" i="6"/>
  <c r="O46" i="6"/>
  <c r="AC10" i="6"/>
  <c r="AC15" i="6"/>
  <c r="W20" i="6" l="1"/>
  <c r="F17" i="10"/>
  <c r="H12" i="69"/>
  <c r="E12" i="69"/>
  <c r="B19" i="69"/>
  <c r="M19" i="6"/>
  <c r="F13" i="69" s="1"/>
  <c r="M18" i="6"/>
  <c r="S57" i="6"/>
  <c r="AB62" i="6"/>
  <c r="S44" i="6"/>
  <c r="Q46" i="6"/>
  <c r="Q43" i="6"/>
  <c r="S37" i="6"/>
  <c r="M61" i="6"/>
  <c r="AC60" i="6"/>
  <c r="AC59" i="6"/>
  <c r="AC52" i="6"/>
  <c r="AC55" i="6"/>
  <c r="AC53" i="6"/>
  <c r="AC51" i="6"/>
  <c r="AC49" i="6"/>
  <c r="AC54" i="6"/>
  <c r="AC50" i="6"/>
  <c r="AC48" i="6"/>
  <c r="AC47" i="6"/>
  <c r="AC42" i="6"/>
  <c r="AC40" i="6"/>
  <c r="AC38" i="6"/>
  <c r="AC41" i="6"/>
  <c r="AC39" i="6"/>
  <c r="AC45" i="6"/>
  <c r="I12" i="69" l="1"/>
  <c r="H13" i="69"/>
  <c r="E13" i="69"/>
  <c r="Y20" i="6"/>
  <c r="F18" i="10"/>
  <c r="B20" i="69"/>
  <c r="O19" i="6"/>
  <c r="F14" i="69" s="1"/>
  <c r="O18" i="6"/>
  <c r="U57" i="6"/>
  <c r="Q58" i="6"/>
  <c r="O61" i="6"/>
  <c r="S46" i="6"/>
  <c r="U44" i="6"/>
  <c r="U37" i="6"/>
  <c r="S43" i="6"/>
  <c r="I13" i="69" l="1"/>
  <c r="AA20" i="6"/>
  <c r="F19" i="10"/>
  <c r="H14" i="69"/>
  <c r="E14" i="69"/>
  <c r="I14" i="69" s="1"/>
  <c r="Q19" i="6"/>
  <c r="F15" i="69" s="1"/>
  <c r="Q18" i="6"/>
  <c r="AA57" i="6"/>
  <c r="Y57" i="6"/>
  <c r="AC56" i="6"/>
  <c r="AC57" i="6" s="1"/>
  <c r="W37" i="6"/>
  <c r="U43" i="6"/>
  <c r="U46" i="6"/>
  <c r="W44" i="6"/>
  <c r="S58" i="6"/>
  <c r="F16" i="56" s="1"/>
  <c r="Q61" i="6"/>
  <c r="H15" i="69" l="1"/>
  <c r="E15" i="69"/>
  <c r="F20" i="10"/>
  <c r="AC20" i="6"/>
  <c r="S19" i="6"/>
  <c r="F16" i="69" s="1"/>
  <c r="S18" i="6"/>
  <c r="Y37" i="6"/>
  <c r="W43" i="6"/>
  <c r="Y44" i="6"/>
  <c r="W46" i="6"/>
  <c r="U58" i="6"/>
  <c r="S61" i="6"/>
  <c r="B9" i="39"/>
  <c r="A17" i="39"/>
  <c r="I15" i="69" l="1"/>
  <c r="H16" i="69"/>
  <c r="E16" i="69"/>
  <c r="I16" i="69" s="1"/>
  <c r="U19" i="6"/>
  <c r="F17" i="69" s="1"/>
  <c r="U18" i="6"/>
  <c r="W58" i="6"/>
  <c r="U61" i="6"/>
  <c r="AA44" i="6"/>
  <c r="AA46" i="6" s="1"/>
  <c r="Y46" i="6"/>
  <c r="AA37" i="6"/>
  <c r="AA43" i="6" s="1"/>
  <c r="Y43" i="6"/>
  <c r="F9" i="64"/>
  <c r="H9" i="64" s="1"/>
  <c r="B9" i="64"/>
  <c r="B10" i="64" s="1"/>
  <c r="B11" i="64" s="1"/>
  <c r="A9" i="64"/>
  <c r="D20" i="64"/>
  <c r="A20" i="64"/>
  <c r="D19" i="64"/>
  <c r="A19" i="64"/>
  <c r="D18" i="64"/>
  <c r="A18" i="64"/>
  <c r="D17" i="64"/>
  <c r="A17" i="64"/>
  <c r="D16" i="64"/>
  <c r="A16" i="64"/>
  <c r="D15" i="64"/>
  <c r="A15" i="64"/>
  <c r="D14" i="64"/>
  <c r="A14" i="64"/>
  <c r="D13" i="64"/>
  <c r="A13" i="64"/>
  <c r="D12" i="64"/>
  <c r="A12" i="64"/>
  <c r="D11" i="64"/>
  <c r="A11" i="64"/>
  <c r="D10" i="64"/>
  <c r="A10" i="64"/>
  <c r="D9" i="64"/>
  <c r="AC37" i="6" l="1"/>
  <c r="AC43" i="6" s="1"/>
  <c r="AC44" i="6"/>
  <c r="AC46" i="6" s="1"/>
  <c r="H17" i="69"/>
  <c r="E17" i="69"/>
  <c r="W19" i="6"/>
  <c r="F18" i="69" s="1"/>
  <c r="W18" i="6"/>
  <c r="Y58" i="6"/>
  <c r="W61" i="6"/>
  <c r="F11" i="64"/>
  <c r="H11" i="64" s="1"/>
  <c r="F10" i="64"/>
  <c r="H10" i="64" s="1"/>
  <c r="B12" i="64"/>
  <c r="B13" i="64" s="1"/>
  <c r="E9" i="64"/>
  <c r="I9" i="64" s="1"/>
  <c r="I17" i="69" l="1"/>
  <c r="H18" i="69"/>
  <c r="E18" i="69"/>
  <c r="I18" i="69" s="1"/>
  <c r="Y19" i="6"/>
  <c r="F19" i="69" s="1"/>
  <c r="Y18" i="6"/>
  <c r="AA58" i="6"/>
  <c r="AA61" i="6" s="1"/>
  <c r="Y61" i="6"/>
  <c r="AC58" i="6"/>
  <c r="AC61" i="6" s="1"/>
  <c r="E10" i="64"/>
  <c r="I10" i="64" s="1"/>
  <c r="E11" i="64"/>
  <c r="I11" i="64" s="1"/>
  <c r="F12" i="64"/>
  <c r="B14" i="64"/>
  <c r="F20" i="62"/>
  <c r="F19" i="62"/>
  <c r="F18" i="62"/>
  <c r="F17" i="62"/>
  <c r="F16" i="62"/>
  <c r="F15" i="62"/>
  <c r="F14" i="62"/>
  <c r="F13" i="62"/>
  <c r="F12" i="62"/>
  <c r="F11" i="62"/>
  <c r="F10" i="62"/>
  <c r="F9" i="62"/>
  <c r="H19" i="69" l="1"/>
  <c r="E19" i="69"/>
  <c r="AA19" i="6"/>
  <c r="F20" i="69" s="1"/>
  <c r="AA18" i="6"/>
  <c r="H12" i="64"/>
  <c r="E12" i="64"/>
  <c r="F13" i="64"/>
  <c r="B15" i="64"/>
  <c r="I19" i="69" l="1"/>
  <c r="H20" i="69"/>
  <c r="E20" i="69"/>
  <c r="F21" i="69"/>
  <c r="F16" i="45" s="1"/>
  <c r="I12" i="64"/>
  <c r="F14" i="64"/>
  <c r="H13" i="64"/>
  <c r="E13" i="64"/>
  <c r="B16" i="64"/>
  <c r="A20" i="58"/>
  <c r="A19" i="58"/>
  <c r="A18" i="58"/>
  <c r="A17" i="58"/>
  <c r="A16" i="58"/>
  <c r="A15" i="58"/>
  <c r="A14" i="58"/>
  <c r="A13" i="58"/>
  <c r="A12" i="58"/>
  <c r="A11" i="58"/>
  <c r="A10" i="58"/>
  <c r="A9" i="58"/>
  <c r="A20" i="57"/>
  <c r="A19" i="57"/>
  <c r="A18" i="57"/>
  <c r="A17" i="57"/>
  <c r="A16" i="57"/>
  <c r="A15" i="57"/>
  <c r="A14" i="57"/>
  <c r="A13" i="57"/>
  <c r="A12" i="57"/>
  <c r="A11" i="57"/>
  <c r="A10" i="57"/>
  <c r="A9" i="57"/>
  <c r="A20" i="56"/>
  <c r="A19" i="56"/>
  <c r="A18" i="56"/>
  <c r="A17" i="56"/>
  <c r="A16" i="56"/>
  <c r="A15" i="56"/>
  <c r="A14" i="56"/>
  <c r="A13" i="56"/>
  <c r="A12" i="56"/>
  <c r="A11" i="56"/>
  <c r="A10" i="56"/>
  <c r="A9" i="56"/>
  <c r="A20" i="62"/>
  <c r="A19" i="62"/>
  <c r="A18" i="62"/>
  <c r="A17" i="62"/>
  <c r="A16" i="62"/>
  <c r="A15" i="62"/>
  <c r="A14" i="62"/>
  <c r="A13" i="62"/>
  <c r="A12" i="62"/>
  <c r="A11" i="62"/>
  <c r="A10" i="62"/>
  <c r="A9" i="62"/>
  <c r="A20" i="61"/>
  <c r="A19" i="61"/>
  <c r="A18" i="61"/>
  <c r="A17" i="61"/>
  <c r="A16" i="61"/>
  <c r="A15" i="61"/>
  <c r="A14" i="61"/>
  <c r="A13" i="61"/>
  <c r="A12" i="61"/>
  <c r="A11" i="61"/>
  <c r="A10" i="61"/>
  <c r="A9" i="61"/>
  <c r="A20" i="60"/>
  <c r="A19" i="60"/>
  <c r="A18" i="60"/>
  <c r="A17" i="60"/>
  <c r="A16" i="60"/>
  <c r="A15" i="60"/>
  <c r="A14" i="60"/>
  <c r="A13" i="60"/>
  <c r="A12" i="60"/>
  <c r="A11" i="60"/>
  <c r="A10" i="60"/>
  <c r="A9" i="60"/>
  <c r="A20" i="55"/>
  <c r="A19" i="55"/>
  <c r="A18" i="55"/>
  <c r="A17" i="55"/>
  <c r="A16" i="55"/>
  <c r="A15" i="55"/>
  <c r="A14" i="55"/>
  <c r="A13" i="55"/>
  <c r="A12" i="55"/>
  <c r="A11" i="55"/>
  <c r="A10" i="55"/>
  <c r="A9" i="55"/>
  <c r="A20" i="54"/>
  <c r="A19" i="54"/>
  <c r="A18" i="54"/>
  <c r="A17" i="54"/>
  <c r="A16" i="54"/>
  <c r="A15" i="54"/>
  <c r="A14" i="54"/>
  <c r="A13" i="54"/>
  <c r="A12" i="54"/>
  <c r="A11" i="54"/>
  <c r="A10" i="54"/>
  <c r="A9" i="54"/>
  <c r="A20" i="52"/>
  <c r="A19" i="52"/>
  <c r="A18" i="52"/>
  <c r="A17" i="52"/>
  <c r="A16" i="52"/>
  <c r="A15" i="52"/>
  <c r="A14" i="52"/>
  <c r="A13" i="52"/>
  <c r="A12" i="52"/>
  <c r="A11" i="52"/>
  <c r="A10" i="52"/>
  <c r="A9" i="52"/>
  <c r="A20" i="51"/>
  <c r="A19" i="51"/>
  <c r="A18" i="51"/>
  <c r="A17" i="51"/>
  <c r="A16" i="51"/>
  <c r="A15" i="51"/>
  <c r="A14" i="51"/>
  <c r="A13" i="51"/>
  <c r="A12" i="51"/>
  <c r="A11" i="51"/>
  <c r="A10" i="51"/>
  <c r="A9" i="51"/>
  <c r="A20" i="50"/>
  <c r="A19" i="50"/>
  <c r="A18" i="50"/>
  <c r="A17" i="50"/>
  <c r="A16" i="50"/>
  <c r="A15" i="50"/>
  <c r="A14" i="50"/>
  <c r="A13" i="50"/>
  <c r="A12" i="50"/>
  <c r="A11" i="50"/>
  <c r="A10" i="50"/>
  <c r="A9" i="50"/>
  <c r="A20" i="44"/>
  <c r="A19" i="44"/>
  <c r="A18" i="44"/>
  <c r="A17" i="44"/>
  <c r="A16" i="44"/>
  <c r="A15" i="44"/>
  <c r="A14" i="44"/>
  <c r="A13" i="44"/>
  <c r="A12" i="44"/>
  <c r="A11" i="44"/>
  <c r="A10" i="44"/>
  <c r="A9" i="44"/>
  <c r="A20" i="43"/>
  <c r="A19" i="43"/>
  <c r="A18" i="43"/>
  <c r="A17" i="43"/>
  <c r="A16" i="43"/>
  <c r="A15" i="43"/>
  <c r="A14" i="43"/>
  <c r="A13" i="43"/>
  <c r="A12" i="43"/>
  <c r="A11" i="43"/>
  <c r="A10" i="43"/>
  <c r="A9" i="43"/>
  <c r="A20" i="19"/>
  <c r="A19" i="19"/>
  <c r="A18" i="19"/>
  <c r="A17" i="19"/>
  <c r="A16" i="19"/>
  <c r="A15" i="19"/>
  <c r="A14" i="19"/>
  <c r="A13" i="19"/>
  <c r="A12" i="19"/>
  <c r="A11" i="19"/>
  <c r="A10" i="19"/>
  <c r="A9" i="19"/>
  <c r="A20" i="18"/>
  <c r="A19" i="18"/>
  <c r="A18" i="18"/>
  <c r="A17" i="18"/>
  <c r="A16" i="18"/>
  <c r="A15" i="18"/>
  <c r="A14" i="18"/>
  <c r="A13" i="18"/>
  <c r="A12" i="18"/>
  <c r="A11" i="18"/>
  <c r="A10" i="18"/>
  <c r="A9" i="18"/>
  <c r="A20" i="41"/>
  <c r="A19" i="41"/>
  <c r="A18" i="41"/>
  <c r="A17" i="41"/>
  <c r="A16" i="41"/>
  <c r="A15" i="41"/>
  <c r="A14" i="41"/>
  <c r="A13" i="41"/>
  <c r="A12" i="41"/>
  <c r="A11" i="41"/>
  <c r="A10" i="41"/>
  <c r="A9" i="41"/>
  <c r="A20" i="17"/>
  <c r="A19" i="17"/>
  <c r="A18" i="17"/>
  <c r="A17" i="17"/>
  <c r="A16" i="17"/>
  <c r="A15" i="17"/>
  <c r="A14" i="17"/>
  <c r="A13" i="17"/>
  <c r="A12" i="17"/>
  <c r="A11" i="17"/>
  <c r="A10" i="17"/>
  <c r="A9" i="17"/>
  <c r="A20" i="40"/>
  <c r="A19" i="40"/>
  <c r="A18" i="40"/>
  <c r="A17" i="40"/>
  <c r="A16" i="40"/>
  <c r="A15" i="40"/>
  <c r="A14" i="40"/>
  <c r="A13" i="40"/>
  <c r="A12" i="40"/>
  <c r="A11" i="40"/>
  <c r="A10" i="40"/>
  <c r="A9" i="40"/>
  <c r="A20" i="39"/>
  <c r="A19" i="39"/>
  <c r="A18" i="39"/>
  <c r="A16" i="39"/>
  <c r="A15" i="39"/>
  <c r="A14" i="39"/>
  <c r="A13" i="39"/>
  <c r="A12" i="39"/>
  <c r="A11" i="39"/>
  <c r="A10" i="39"/>
  <c r="A9" i="39"/>
  <c r="A20" i="59"/>
  <c r="A19" i="59"/>
  <c r="A18" i="59"/>
  <c r="A17" i="59"/>
  <c r="A16" i="59"/>
  <c r="A15" i="59"/>
  <c r="A14" i="59"/>
  <c r="A13" i="59"/>
  <c r="A12" i="59"/>
  <c r="A11" i="59"/>
  <c r="A10" i="59"/>
  <c r="A9" i="59"/>
  <c r="A20" i="38"/>
  <c r="A19" i="38"/>
  <c r="A18" i="38"/>
  <c r="A17" i="38"/>
  <c r="A16" i="38"/>
  <c r="A15" i="38"/>
  <c r="A14" i="38"/>
  <c r="A13" i="38"/>
  <c r="A12" i="38"/>
  <c r="A11" i="38"/>
  <c r="A10" i="38"/>
  <c r="A9" i="38"/>
  <c r="A20" i="37"/>
  <c r="A19" i="37"/>
  <c r="A18" i="37"/>
  <c r="A17" i="37"/>
  <c r="A16" i="37"/>
  <c r="A15" i="37"/>
  <c r="A14" i="37"/>
  <c r="A13" i="37"/>
  <c r="A12" i="37"/>
  <c r="A11" i="37"/>
  <c r="A10" i="37"/>
  <c r="A9" i="37"/>
  <c r="A20" i="16"/>
  <c r="A19" i="16"/>
  <c r="A18" i="16"/>
  <c r="A17" i="16"/>
  <c r="A16" i="16"/>
  <c r="A15" i="16"/>
  <c r="A14" i="16"/>
  <c r="A13" i="16"/>
  <c r="A12" i="16"/>
  <c r="A11" i="16"/>
  <c r="A10" i="16"/>
  <c r="A9" i="16"/>
  <c r="A20" i="15"/>
  <c r="A19" i="15"/>
  <c r="A18" i="15"/>
  <c r="A17" i="15"/>
  <c r="A16" i="15"/>
  <c r="A15" i="15"/>
  <c r="A14" i="15"/>
  <c r="A13" i="15"/>
  <c r="A12" i="15"/>
  <c r="A11" i="15"/>
  <c r="A10" i="15"/>
  <c r="A9" i="15"/>
  <c r="A20" i="36"/>
  <c r="A19" i="36"/>
  <c r="A18" i="36"/>
  <c r="A17" i="36"/>
  <c r="A16" i="36"/>
  <c r="A15" i="36"/>
  <c r="A14" i="36"/>
  <c r="A13" i="36"/>
  <c r="A12" i="36"/>
  <c r="A11" i="36"/>
  <c r="A10" i="36"/>
  <c r="A9" i="36"/>
  <c r="A20" i="14"/>
  <c r="A19" i="14"/>
  <c r="A18" i="14"/>
  <c r="A17" i="14"/>
  <c r="A16" i="14"/>
  <c r="A15" i="14"/>
  <c r="A14" i="14"/>
  <c r="A13" i="14"/>
  <c r="A12" i="14"/>
  <c r="A11" i="14"/>
  <c r="A10" i="14"/>
  <c r="A9" i="14"/>
  <c r="A20" i="35"/>
  <c r="A19" i="35"/>
  <c r="A18" i="35"/>
  <c r="A17" i="35"/>
  <c r="A16" i="35"/>
  <c r="A15" i="35"/>
  <c r="A14" i="35"/>
  <c r="A13" i="35"/>
  <c r="A12" i="35"/>
  <c r="A11" i="35"/>
  <c r="A10" i="35"/>
  <c r="A9" i="35"/>
  <c r="A20" i="34"/>
  <c r="A19" i="34"/>
  <c r="A18" i="34"/>
  <c r="A17" i="34"/>
  <c r="A16" i="34"/>
  <c r="A15" i="34"/>
  <c r="A14" i="34"/>
  <c r="A13" i="34"/>
  <c r="A12" i="34"/>
  <c r="A11" i="34"/>
  <c r="A10" i="34"/>
  <c r="A9" i="34"/>
  <c r="A20" i="33"/>
  <c r="A19" i="33"/>
  <c r="A18" i="33"/>
  <c r="A17" i="33"/>
  <c r="A16" i="33"/>
  <c r="A15" i="33"/>
  <c r="A14" i="33"/>
  <c r="A13" i="33"/>
  <c r="A12" i="33"/>
  <c r="A11" i="33"/>
  <c r="A10" i="33"/>
  <c r="A9" i="33"/>
  <c r="A20" i="13"/>
  <c r="A19" i="13"/>
  <c r="A18" i="13"/>
  <c r="A17" i="13"/>
  <c r="A16" i="13"/>
  <c r="A15" i="13"/>
  <c r="A14" i="13"/>
  <c r="A13" i="13"/>
  <c r="A12" i="13"/>
  <c r="A11" i="13"/>
  <c r="A10" i="13"/>
  <c r="A9" i="13"/>
  <c r="A20" i="42"/>
  <c r="A19" i="42"/>
  <c r="A18" i="42"/>
  <c r="A17" i="42"/>
  <c r="A16" i="42"/>
  <c r="A15" i="42"/>
  <c r="A14" i="42"/>
  <c r="A13" i="42"/>
  <c r="A12" i="42"/>
  <c r="A11" i="42"/>
  <c r="A10" i="42"/>
  <c r="A9" i="42"/>
  <c r="A20" i="12"/>
  <c r="A19" i="12"/>
  <c r="A18" i="12"/>
  <c r="A17" i="12"/>
  <c r="A16" i="12"/>
  <c r="A15" i="12"/>
  <c r="A14" i="12"/>
  <c r="A13" i="12"/>
  <c r="A12" i="12"/>
  <c r="A11" i="12"/>
  <c r="A10" i="12"/>
  <c r="A9" i="12"/>
  <c r="A20" i="11"/>
  <c r="A19" i="11"/>
  <c r="A18" i="11"/>
  <c r="A17" i="11"/>
  <c r="A16" i="11"/>
  <c r="A15" i="11"/>
  <c r="A14" i="11"/>
  <c r="A13" i="11"/>
  <c r="A12" i="11"/>
  <c r="A11" i="11"/>
  <c r="A10" i="11"/>
  <c r="A9" i="11"/>
  <c r="A20" i="32"/>
  <c r="A19" i="32"/>
  <c r="A18" i="32"/>
  <c r="A17" i="32"/>
  <c r="A16" i="32"/>
  <c r="A15" i="32"/>
  <c r="A14" i="32"/>
  <c r="A13" i="32"/>
  <c r="A12" i="32"/>
  <c r="A11" i="32"/>
  <c r="A10" i="32"/>
  <c r="A9" i="32"/>
  <c r="A20" i="31"/>
  <c r="A19" i="31"/>
  <c r="A18" i="31"/>
  <c r="A17" i="31"/>
  <c r="A16" i="31"/>
  <c r="A15" i="31"/>
  <c r="A14" i="31"/>
  <c r="A13" i="31"/>
  <c r="A12" i="31"/>
  <c r="A11" i="31"/>
  <c r="A10" i="31"/>
  <c r="A9" i="31"/>
  <c r="A20" i="10"/>
  <c r="A19" i="10"/>
  <c r="A18" i="10"/>
  <c r="A17" i="10"/>
  <c r="A16" i="10"/>
  <c r="A15" i="10"/>
  <c r="A14" i="10"/>
  <c r="A13" i="10"/>
  <c r="A12" i="10"/>
  <c r="A11" i="10"/>
  <c r="A10" i="10"/>
  <c r="A9" i="10"/>
  <c r="A20" i="30"/>
  <c r="A19" i="30"/>
  <c r="A18" i="30"/>
  <c r="A17" i="30"/>
  <c r="A16" i="30"/>
  <c r="A15" i="30"/>
  <c r="A14" i="30"/>
  <c r="A13" i="30"/>
  <c r="A12" i="30"/>
  <c r="A11" i="30"/>
  <c r="A10" i="30"/>
  <c r="A9" i="30"/>
  <c r="A20" i="29"/>
  <c r="A19" i="29"/>
  <c r="A18" i="29"/>
  <c r="A17" i="29"/>
  <c r="A16" i="29"/>
  <c r="A15" i="29"/>
  <c r="A14" i="29"/>
  <c r="A13" i="29"/>
  <c r="A12" i="29"/>
  <c r="A11" i="29"/>
  <c r="A10" i="29"/>
  <c r="A9" i="29"/>
  <c r="A20" i="9"/>
  <c r="A19" i="9"/>
  <c r="A18" i="9"/>
  <c r="A17" i="9"/>
  <c r="A16" i="9"/>
  <c r="A15" i="9"/>
  <c r="A14" i="9"/>
  <c r="A13" i="9"/>
  <c r="A12" i="9"/>
  <c r="A11" i="9"/>
  <c r="A10" i="9"/>
  <c r="A9" i="9"/>
  <c r="A20" i="47"/>
  <c r="A19" i="47"/>
  <c r="A18" i="47"/>
  <c r="A17" i="47"/>
  <c r="A16" i="47"/>
  <c r="A15" i="47"/>
  <c r="A14" i="47"/>
  <c r="A13" i="47"/>
  <c r="A12" i="47"/>
  <c r="A11" i="47"/>
  <c r="A10" i="47"/>
  <c r="A9" i="47"/>
  <c r="A20" i="28"/>
  <c r="A19" i="28"/>
  <c r="A18" i="28"/>
  <c r="A17" i="28"/>
  <c r="A16" i="28"/>
  <c r="A15" i="28"/>
  <c r="A14" i="28"/>
  <c r="A13" i="28"/>
  <c r="A12" i="28"/>
  <c r="A11" i="28"/>
  <c r="A10" i="28"/>
  <c r="A9" i="28"/>
  <c r="A20" i="27"/>
  <c r="A19" i="27"/>
  <c r="A18" i="27"/>
  <c r="A17" i="27"/>
  <c r="A16" i="27"/>
  <c r="A15" i="27"/>
  <c r="A14" i="27"/>
  <c r="A13" i="27"/>
  <c r="A12" i="27"/>
  <c r="A11" i="27"/>
  <c r="A10" i="27"/>
  <c r="A9" i="27"/>
  <c r="A20" i="8"/>
  <c r="A19" i="8"/>
  <c r="A18" i="8"/>
  <c r="A17" i="8"/>
  <c r="A16" i="8"/>
  <c r="A15" i="8"/>
  <c r="A14" i="8"/>
  <c r="A13" i="8"/>
  <c r="A12" i="8"/>
  <c r="A11" i="8"/>
  <c r="A10" i="8"/>
  <c r="A9" i="8"/>
  <c r="A20" i="26"/>
  <c r="A19" i="26"/>
  <c r="A18" i="26"/>
  <c r="A17" i="26"/>
  <c r="A16" i="26"/>
  <c r="A15" i="26"/>
  <c r="A14" i="26"/>
  <c r="A13" i="26"/>
  <c r="A12" i="26"/>
  <c r="A11" i="26"/>
  <c r="A10" i="26"/>
  <c r="A9" i="26"/>
  <c r="A20" i="46"/>
  <c r="A19" i="46"/>
  <c r="A18" i="46"/>
  <c r="A17" i="46"/>
  <c r="A16" i="46"/>
  <c r="A15" i="46"/>
  <c r="A14" i="46"/>
  <c r="A13" i="46"/>
  <c r="A12" i="46"/>
  <c r="A11" i="46"/>
  <c r="A10" i="46"/>
  <c r="A9" i="46"/>
  <c r="A20" i="25"/>
  <c r="A19" i="25"/>
  <c r="A18" i="25"/>
  <c r="A17" i="25"/>
  <c r="A16" i="25"/>
  <c r="A15" i="25"/>
  <c r="A14" i="25"/>
  <c r="A13" i="25"/>
  <c r="A12" i="25"/>
  <c r="A11" i="25"/>
  <c r="A10" i="25"/>
  <c r="A9" i="25"/>
  <c r="D10" i="61"/>
  <c r="D11" i="61" s="1"/>
  <c r="D12" i="61" s="1"/>
  <c r="D13" i="61" s="1"/>
  <c r="D14" i="61" s="1"/>
  <c r="D15" i="61" s="1"/>
  <c r="D16" i="61" s="1"/>
  <c r="D17" i="61" s="1"/>
  <c r="D18" i="61" s="1"/>
  <c r="D19" i="61" s="1"/>
  <c r="D20" i="61" s="1"/>
  <c r="I20" i="69" l="1"/>
  <c r="I21" i="69" s="1"/>
  <c r="I23" i="69" s="1"/>
  <c r="G16" i="45" s="1"/>
  <c r="H14" i="64"/>
  <c r="E14" i="64"/>
  <c r="I13" i="64"/>
  <c r="F15" i="64"/>
  <c r="B17" i="64"/>
  <c r="B9" i="62"/>
  <c r="B10" i="62" s="1"/>
  <c r="B11" i="62" s="1"/>
  <c r="H20" i="62"/>
  <c r="H19" i="62"/>
  <c r="H18" i="62"/>
  <c r="H17" i="62"/>
  <c r="H16" i="62"/>
  <c r="H15" i="62"/>
  <c r="H14" i="62"/>
  <c r="H13" i="62"/>
  <c r="H12" i="62"/>
  <c r="H11" i="62"/>
  <c r="H10" i="62"/>
  <c r="H9" i="62"/>
  <c r="F21" i="62"/>
  <c r="I14" i="64" l="1"/>
  <c r="H15" i="64"/>
  <c r="E15" i="64"/>
  <c r="B18" i="64"/>
  <c r="E9" i="62"/>
  <c r="I9" i="62" s="1"/>
  <c r="B12" i="62"/>
  <c r="B13" i="62" s="1"/>
  <c r="E11" i="62"/>
  <c r="I11" i="62" s="1"/>
  <c r="E10" i="62"/>
  <c r="I10" i="62" s="1"/>
  <c r="F20" i="61"/>
  <c r="H20" i="61" s="1"/>
  <c r="F19" i="61"/>
  <c r="H19" i="61" s="1"/>
  <c r="F18" i="61"/>
  <c r="H18" i="61" s="1"/>
  <c r="F17" i="61"/>
  <c r="H17" i="61" s="1"/>
  <c r="F16" i="61"/>
  <c r="H16" i="61" s="1"/>
  <c r="F15" i="61"/>
  <c r="H15" i="61" s="1"/>
  <c r="F14" i="61"/>
  <c r="H14" i="61" s="1"/>
  <c r="F13" i="61"/>
  <c r="H13" i="61" s="1"/>
  <c r="F12" i="61"/>
  <c r="H12" i="61" s="1"/>
  <c r="F11" i="61"/>
  <c r="H11" i="61" s="1"/>
  <c r="F10" i="61"/>
  <c r="H10" i="61" s="1"/>
  <c r="F9" i="61"/>
  <c r="H9" i="61" s="1"/>
  <c r="B9" i="61"/>
  <c r="B10" i="61" s="1"/>
  <c r="B11" i="61" s="1"/>
  <c r="E9" i="61" l="1"/>
  <c r="I9" i="61" s="1"/>
  <c r="F17" i="64"/>
  <c r="H16" i="64"/>
  <c r="E16" i="64"/>
  <c r="I15" i="64"/>
  <c r="B19" i="64"/>
  <c r="B14" i="62"/>
  <c r="E13" i="62"/>
  <c r="I13" i="62" s="1"/>
  <c r="E12" i="62"/>
  <c r="I12" i="62" s="1"/>
  <c r="F21" i="61"/>
  <c r="B12" i="61"/>
  <c r="B13" i="61" s="1"/>
  <c r="E11" i="61"/>
  <c r="I11" i="61" s="1"/>
  <c r="E10" i="61"/>
  <c r="I10" i="61" s="1"/>
  <c r="F52" i="45"/>
  <c r="F53" i="45"/>
  <c r="I16" i="64" l="1"/>
  <c r="F18" i="64"/>
  <c r="H17" i="64"/>
  <c r="E17" i="64"/>
  <c r="B20" i="64"/>
  <c r="B15" i="62"/>
  <c r="E14" i="62"/>
  <c r="I14" i="62" s="1"/>
  <c r="B14" i="61"/>
  <c r="E13" i="61"/>
  <c r="I13" i="61" s="1"/>
  <c r="E12" i="61"/>
  <c r="I12" i="61" s="1"/>
  <c r="G16" i="6"/>
  <c r="I16" i="6" s="1"/>
  <c r="K16" i="6" s="1"/>
  <c r="M16" i="6" s="1"/>
  <c r="O16" i="6" s="1"/>
  <c r="Q16" i="6" s="1"/>
  <c r="S16" i="6" s="1"/>
  <c r="U16" i="6" s="1"/>
  <c r="W16" i="6" s="1"/>
  <c r="Y16" i="6" s="1"/>
  <c r="AA16" i="6" s="1"/>
  <c r="G9" i="6"/>
  <c r="I9" i="6" s="1"/>
  <c r="K9" i="6" s="1"/>
  <c r="M9" i="6" s="1"/>
  <c r="O9" i="6" s="1"/>
  <c r="Q9" i="6" s="1"/>
  <c r="S9" i="6" s="1"/>
  <c r="U9" i="6" s="1"/>
  <c r="W9" i="6" s="1"/>
  <c r="Y9" i="6" s="1"/>
  <c r="AA9" i="6" s="1"/>
  <c r="G7" i="6"/>
  <c r="I7" i="6" s="1"/>
  <c r="K7" i="6" s="1"/>
  <c r="M7" i="6" s="1"/>
  <c r="O7" i="6" s="1"/>
  <c r="Q7" i="6" s="1"/>
  <c r="S7" i="6" s="1"/>
  <c r="U7" i="6" s="1"/>
  <c r="W7" i="6" s="1"/>
  <c r="Y7" i="6" s="1"/>
  <c r="AA7" i="6" s="1"/>
  <c r="G6" i="6"/>
  <c r="I6" i="6" l="1"/>
  <c r="AC11" i="6"/>
  <c r="AC7" i="6"/>
  <c r="H18" i="64"/>
  <c r="E18" i="64"/>
  <c r="I17" i="64"/>
  <c r="F19" i="64"/>
  <c r="B16" i="62"/>
  <c r="E15" i="62"/>
  <c r="I15" i="62" s="1"/>
  <c r="B15" i="61"/>
  <c r="E14" i="61"/>
  <c r="I14" i="61" s="1"/>
  <c r="D9" i="50"/>
  <c r="D10" i="50"/>
  <c r="D11" i="50"/>
  <c r="D12" i="50"/>
  <c r="D13" i="50"/>
  <c r="D14" i="50"/>
  <c r="D15" i="50"/>
  <c r="D16" i="50"/>
  <c r="D17" i="50"/>
  <c r="D18" i="50"/>
  <c r="D19" i="50"/>
  <c r="D20" i="50"/>
  <c r="K6" i="6" l="1"/>
  <c r="F31" i="45"/>
  <c r="AC32" i="6"/>
  <c r="AC29" i="6"/>
  <c r="AC33" i="6"/>
  <c r="AC30" i="6"/>
  <c r="AC27" i="6"/>
  <c r="AC25" i="6"/>
  <c r="AC23" i="6"/>
  <c r="AC28" i="6"/>
  <c r="AC26" i="6"/>
  <c r="AC24" i="6"/>
  <c r="AC21" i="6"/>
  <c r="AC22" i="6"/>
  <c r="AC17" i="6"/>
  <c r="AC18" i="6"/>
  <c r="AC16" i="6"/>
  <c r="AC14" i="6"/>
  <c r="AC13" i="6"/>
  <c r="AC9" i="6"/>
  <c r="I18" i="64"/>
  <c r="H19" i="64"/>
  <c r="E19" i="64"/>
  <c r="F20" i="64"/>
  <c r="F21" i="64" s="1"/>
  <c r="F47" i="45"/>
  <c r="B17" i="62"/>
  <c r="E16" i="62"/>
  <c r="I16" i="62" s="1"/>
  <c r="B16" i="61"/>
  <c r="E15" i="61"/>
  <c r="I15" i="61" s="1"/>
  <c r="B9" i="58"/>
  <c r="B10" i="58" s="1"/>
  <c r="B11" i="58" s="1"/>
  <c r="B12" i="58" s="1"/>
  <c r="B13" i="58" s="1"/>
  <c r="B14" i="58" s="1"/>
  <c r="B15" i="58" s="1"/>
  <c r="B16" i="58" s="1"/>
  <c r="B17" i="58" s="1"/>
  <c r="B18" i="58" s="1"/>
  <c r="B19" i="58" s="1"/>
  <c r="B20" i="58" s="1"/>
  <c r="B9" i="57"/>
  <c r="B9" i="56"/>
  <c r="B10" i="56" s="1"/>
  <c r="B11" i="56" s="1"/>
  <c r="B12" i="56" s="1"/>
  <c r="B13" i="56" s="1"/>
  <c r="B14" i="56" s="1"/>
  <c r="B15" i="56" s="1"/>
  <c r="B16" i="56" s="1"/>
  <c r="B17" i="56" s="1"/>
  <c r="B18" i="56" s="1"/>
  <c r="B19" i="56" s="1"/>
  <c r="B20" i="56" s="1"/>
  <c r="B9" i="60"/>
  <c r="B10" i="60" s="1"/>
  <c r="B11" i="60" s="1"/>
  <c r="B12" i="60" s="1"/>
  <c r="B13" i="60" s="1"/>
  <c r="B14" i="60" s="1"/>
  <c r="B15" i="60" s="1"/>
  <c r="B16" i="60" s="1"/>
  <c r="B17" i="60" s="1"/>
  <c r="B18" i="60" s="1"/>
  <c r="B19" i="60" s="1"/>
  <c r="B20" i="60" s="1"/>
  <c r="B9" i="55"/>
  <c r="B10" i="55" s="1"/>
  <c r="B11" i="55" s="1"/>
  <c r="B12" i="55" s="1"/>
  <c r="B13" i="55" s="1"/>
  <c r="B14" i="55" s="1"/>
  <c r="B15" i="55" s="1"/>
  <c r="B16" i="55" s="1"/>
  <c r="B17" i="55" s="1"/>
  <c r="B18" i="55" s="1"/>
  <c r="B19" i="55" s="1"/>
  <c r="B20" i="55" s="1"/>
  <c r="B9" i="54"/>
  <c r="B10" i="54" s="1"/>
  <c r="B11" i="54" s="1"/>
  <c r="B12" i="54" s="1"/>
  <c r="B13" i="54" s="1"/>
  <c r="B14" i="54" s="1"/>
  <c r="B15" i="54" s="1"/>
  <c r="B16" i="54" s="1"/>
  <c r="B17" i="54" s="1"/>
  <c r="B18" i="54" s="1"/>
  <c r="B19" i="54" s="1"/>
  <c r="B20" i="54" s="1"/>
  <c r="B9" i="52"/>
  <c r="B10" i="52" s="1"/>
  <c r="B11" i="52" s="1"/>
  <c r="B12" i="52" s="1"/>
  <c r="B13" i="52" s="1"/>
  <c r="B14" i="52" s="1"/>
  <c r="B15" i="52" s="1"/>
  <c r="B16" i="52" s="1"/>
  <c r="B17" i="52" s="1"/>
  <c r="B18" i="52" s="1"/>
  <c r="B19" i="52" s="1"/>
  <c r="B20" i="52" s="1"/>
  <c r="B9" i="51"/>
  <c r="B10" i="51" s="1"/>
  <c r="B11" i="51" s="1"/>
  <c r="B12" i="51" s="1"/>
  <c r="B13" i="51" s="1"/>
  <c r="B14" i="51" s="1"/>
  <c r="B15" i="51" s="1"/>
  <c r="B16" i="51" s="1"/>
  <c r="B17" i="51" s="1"/>
  <c r="B18" i="51" s="1"/>
  <c r="B19" i="51" s="1"/>
  <c r="B20" i="51" s="1"/>
  <c r="B9" i="50"/>
  <c r="B10" i="50" s="1"/>
  <c r="B11" i="50" s="1"/>
  <c r="B12" i="50" s="1"/>
  <c r="B13" i="50" s="1"/>
  <c r="B14" i="50" s="1"/>
  <c r="B15" i="50" s="1"/>
  <c r="B16" i="50" s="1"/>
  <c r="B17" i="50" s="1"/>
  <c r="B18" i="50" s="1"/>
  <c r="B19" i="50" s="1"/>
  <c r="B20" i="50" s="1"/>
  <c r="B9" i="44"/>
  <c r="B10" i="44" s="1"/>
  <c r="B11" i="44" s="1"/>
  <c r="B12" i="44" s="1"/>
  <c r="B13" i="44" s="1"/>
  <c r="B14" i="44" s="1"/>
  <c r="B15" i="44" s="1"/>
  <c r="B16" i="44" s="1"/>
  <c r="B17" i="44" s="1"/>
  <c r="B18" i="44" s="1"/>
  <c r="B19" i="44" s="1"/>
  <c r="B20" i="44" s="1"/>
  <c r="B9" i="43"/>
  <c r="B10" i="43" s="1"/>
  <c r="B11" i="43" s="1"/>
  <c r="B12" i="43" s="1"/>
  <c r="B13" i="43" s="1"/>
  <c r="B14" i="43" s="1"/>
  <c r="B15" i="43" s="1"/>
  <c r="B16" i="43" s="1"/>
  <c r="B17" i="43" s="1"/>
  <c r="B18" i="43" s="1"/>
  <c r="B19" i="43" s="1"/>
  <c r="B20" i="43" s="1"/>
  <c r="B9" i="19"/>
  <c r="B10" i="19" s="1"/>
  <c r="B11" i="19" s="1"/>
  <c r="B12" i="19" s="1"/>
  <c r="B13" i="19" s="1"/>
  <c r="B14" i="19" s="1"/>
  <c r="B15" i="19" s="1"/>
  <c r="B16" i="19" s="1"/>
  <c r="B17" i="19" s="1"/>
  <c r="B18" i="19" s="1"/>
  <c r="B19" i="19" s="1"/>
  <c r="B20" i="19" s="1"/>
  <c r="B9" i="18"/>
  <c r="B10" i="18" s="1"/>
  <c r="B11" i="18" s="1"/>
  <c r="B12" i="18" s="1"/>
  <c r="B13" i="18" s="1"/>
  <c r="B14" i="18" s="1"/>
  <c r="B15" i="18" s="1"/>
  <c r="B16" i="18" s="1"/>
  <c r="B17" i="18" s="1"/>
  <c r="B18" i="18" s="1"/>
  <c r="B19" i="18" s="1"/>
  <c r="B20" i="18" s="1"/>
  <c r="B9" i="41"/>
  <c r="B10" i="41" s="1"/>
  <c r="B11" i="41" s="1"/>
  <c r="B12" i="41" s="1"/>
  <c r="B13" i="41" s="1"/>
  <c r="B14" i="41" s="1"/>
  <c r="B15" i="41" s="1"/>
  <c r="B16" i="41" s="1"/>
  <c r="B17" i="41" s="1"/>
  <c r="B18" i="41" s="1"/>
  <c r="B19" i="41" s="1"/>
  <c r="B20" i="41" s="1"/>
  <c r="B9" i="17"/>
  <c r="B10" i="17" s="1"/>
  <c r="B11" i="17" s="1"/>
  <c r="B12" i="17" s="1"/>
  <c r="B13" i="17" s="1"/>
  <c r="B14" i="17" s="1"/>
  <c r="B15" i="17" s="1"/>
  <c r="B16" i="17" s="1"/>
  <c r="B17" i="17" s="1"/>
  <c r="B18" i="17" s="1"/>
  <c r="B19" i="17" s="1"/>
  <c r="B20" i="17" s="1"/>
  <c r="B9" i="40"/>
  <c r="B10" i="40" s="1"/>
  <c r="B11" i="40" s="1"/>
  <c r="B12" i="40" s="1"/>
  <c r="B13" i="40" s="1"/>
  <c r="B14" i="40" s="1"/>
  <c r="B15" i="40" s="1"/>
  <c r="B16" i="40" s="1"/>
  <c r="B17" i="40" s="1"/>
  <c r="B18" i="40" s="1"/>
  <c r="B19" i="40" s="1"/>
  <c r="B20" i="40" s="1"/>
  <c r="B10" i="39"/>
  <c r="B11" i="39" s="1"/>
  <c r="B12" i="39" s="1"/>
  <c r="B13" i="39" s="1"/>
  <c r="B14" i="39" s="1"/>
  <c r="B15" i="39" s="1"/>
  <c r="B16" i="39" s="1"/>
  <c r="B17" i="39" s="1"/>
  <c r="B18" i="39" s="1"/>
  <c r="B19" i="39" s="1"/>
  <c r="B20" i="39" s="1"/>
  <c r="B9" i="59"/>
  <c r="B10" i="59" s="1"/>
  <c r="B11" i="59" s="1"/>
  <c r="B12" i="59" s="1"/>
  <c r="B13" i="59" s="1"/>
  <c r="B14" i="59" s="1"/>
  <c r="B15" i="59" s="1"/>
  <c r="B16" i="59" s="1"/>
  <c r="B17" i="59" s="1"/>
  <c r="B18" i="59" s="1"/>
  <c r="B19" i="59" s="1"/>
  <c r="B20" i="59" s="1"/>
  <c r="B9" i="16"/>
  <c r="B10" i="16" s="1"/>
  <c r="B11" i="16" s="1"/>
  <c r="B12" i="16" s="1"/>
  <c r="B13" i="16" s="1"/>
  <c r="B14" i="16" s="1"/>
  <c r="B15" i="16" s="1"/>
  <c r="B16" i="16" s="1"/>
  <c r="B17" i="16" s="1"/>
  <c r="B18" i="16" s="1"/>
  <c r="B19" i="16" s="1"/>
  <c r="B20" i="16" s="1"/>
  <c r="B9" i="15"/>
  <c r="B10" i="15" s="1"/>
  <c r="B11" i="15" s="1"/>
  <c r="B12" i="15" s="1"/>
  <c r="B13" i="15" s="1"/>
  <c r="B14" i="15" s="1"/>
  <c r="B15" i="15" s="1"/>
  <c r="B16" i="15" s="1"/>
  <c r="B17" i="15" s="1"/>
  <c r="B18" i="15" s="1"/>
  <c r="B19" i="15" s="1"/>
  <c r="B20" i="15" s="1"/>
  <c r="B9" i="36"/>
  <c r="B10" i="36" s="1"/>
  <c r="B11" i="36" s="1"/>
  <c r="B12" i="36" s="1"/>
  <c r="B13" i="36" s="1"/>
  <c r="B14" i="36" s="1"/>
  <c r="B15" i="36" s="1"/>
  <c r="B16" i="36" s="1"/>
  <c r="B17" i="36" s="1"/>
  <c r="B18" i="36" s="1"/>
  <c r="B19" i="36" s="1"/>
  <c r="B20" i="36" s="1"/>
  <c r="B9" i="14"/>
  <c r="B10" i="14" s="1"/>
  <c r="B11" i="14" s="1"/>
  <c r="B12" i="14" s="1"/>
  <c r="B13" i="14" s="1"/>
  <c r="B14" i="14" s="1"/>
  <c r="B15" i="14" s="1"/>
  <c r="B16" i="14" s="1"/>
  <c r="B17" i="14" s="1"/>
  <c r="B18" i="14" s="1"/>
  <c r="B19" i="14" s="1"/>
  <c r="B20" i="14" s="1"/>
  <c r="B9" i="35"/>
  <c r="B10" i="35" s="1"/>
  <c r="B11" i="35" s="1"/>
  <c r="B12" i="35" s="1"/>
  <c r="B13" i="35" s="1"/>
  <c r="B14" i="35" s="1"/>
  <c r="B15" i="35" s="1"/>
  <c r="B16" i="35" s="1"/>
  <c r="B17" i="35" s="1"/>
  <c r="B18" i="35" s="1"/>
  <c r="B19" i="35" s="1"/>
  <c r="B20" i="35" s="1"/>
  <c r="B9" i="34"/>
  <c r="B10" i="34" s="1"/>
  <c r="B11" i="34" s="1"/>
  <c r="B12" i="34" s="1"/>
  <c r="B13" i="34" s="1"/>
  <c r="B14" i="34" s="1"/>
  <c r="B15" i="34" s="1"/>
  <c r="B16" i="34" s="1"/>
  <c r="B17" i="34" s="1"/>
  <c r="B18" i="34" s="1"/>
  <c r="B19" i="34" s="1"/>
  <c r="B20" i="34" s="1"/>
  <c r="B9" i="33"/>
  <c r="B10" i="33" s="1"/>
  <c r="B11" i="33" s="1"/>
  <c r="B12" i="33" s="1"/>
  <c r="B13" i="33" s="1"/>
  <c r="B14" i="33" s="1"/>
  <c r="B15" i="33" s="1"/>
  <c r="B16" i="33" s="1"/>
  <c r="B17" i="33" s="1"/>
  <c r="B18" i="33" s="1"/>
  <c r="B19" i="33" s="1"/>
  <c r="B20" i="33" s="1"/>
  <c r="B9" i="13"/>
  <c r="B10" i="13" s="1"/>
  <c r="B11" i="13" s="1"/>
  <c r="B12" i="13" s="1"/>
  <c r="B13" i="13" s="1"/>
  <c r="B14" i="13" s="1"/>
  <c r="B15" i="13" s="1"/>
  <c r="B16" i="13" s="1"/>
  <c r="B17" i="13" s="1"/>
  <c r="B18" i="13" s="1"/>
  <c r="B19" i="13" s="1"/>
  <c r="B20" i="13" s="1"/>
  <c r="B9" i="42"/>
  <c r="B10" i="42" s="1"/>
  <c r="B11" i="42" s="1"/>
  <c r="B12" i="42" s="1"/>
  <c r="B13" i="42" s="1"/>
  <c r="B14" i="42" s="1"/>
  <c r="B15" i="42" s="1"/>
  <c r="B16" i="42" s="1"/>
  <c r="B17" i="42" s="1"/>
  <c r="B18" i="42" s="1"/>
  <c r="B19" i="42" s="1"/>
  <c r="B20" i="42" s="1"/>
  <c r="B9" i="12"/>
  <c r="B10" i="12" s="1"/>
  <c r="B11" i="12" s="1"/>
  <c r="B12" i="12" s="1"/>
  <c r="B13" i="12" s="1"/>
  <c r="B14" i="12" s="1"/>
  <c r="B15" i="12" s="1"/>
  <c r="B16" i="12" s="1"/>
  <c r="B17" i="12" s="1"/>
  <c r="B18" i="12" s="1"/>
  <c r="B19" i="12" s="1"/>
  <c r="B20" i="12" s="1"/>
  <c r="B9" i="11"/>
  <c r="B10" i="11" s="1"/>
  <c r="B11" i="11" s="1"/>
  <c r="B12" i="11" s="1"/>
  <c r="B13" i="11" s="1"/>
  <c r="B14" i="11" s="1"/>
  <c r="B15" i="11" s="1"/>
  <c r="B16" i="11" s="1"/>
  <c r="B17" i="11" s="1"/>
  <c r="B18" i="11" s="1"/>
  <c r="B19" i="11" s="1"/>
  <c r="B20" i="11" s="1"/>
  <c r="B9" i="32"/>
  <c r="B10" i="32" s="1"/>
  <c r="B11" i="32" s="1"/>
  <c r="B12" i="32" s="1"/>
  <c r="B13" i="32" s="1"/>
  <c r="B14" i="32" s="1"/>
  <c r="B15" i="32" s="1"/>
  <c r="B16" i="32" s="1"/>
  <c r="B17" i="32" s="1"/>
  <c r="B18" i="32" s="1"/>
  <c r="B19" i="32" s="1"/>
  <c r="B20" i="32" s="1"/>
  <c r="B9" i="31"/>
  <c r="B10" i="31" s="1"/>
  <c r="B11" i="31" s="1"/>
  <c r="B12" i="31" s="1"/>
  <c r="B13" i="31" s="1"/>
  <c r="B14" i="31" s="1"/>
  <c r="B15" i="31" s="1"/>
  <c r="B16" i="31" s="1"/>
  <c r="B17" i="31" s="1"/>
  <c r="B18" i="31" s="1"/>
  <c r="B19" i="31" s="1"/>
  <c r="B20" i="31" s="1"/>
  <c r="B9" i="10"/>
  <c r="B10" i="10" s="1"/>
  <c r="B11" i="10" s="1"/>
  <c r="B12" i="10" s="1"/>
  <c r="B13" i="10" s="1"/>
  <c r="B14" i="10" s="1"/>
  <c r="B15" i="10" s="1"/>
  <c r="B16" i="10" s="1"/>
  <c r="B17" i="10" s="1"/>
  <c r="B18" i="10" s="1"/>
  <c r="B19" i="10" s="1"/>
  <c r="B20" i="10" s="1"/>
  <c r="B9" i="30"/>
  <c r="B10" i="30" s="1"/>
  <c r="B11" i="30" s="1"/>
  <c r="B12" i="30" s="1"/>
  <c r="B13" i="30" s="1"/>
  <c r="B14" i="30" s="1"/>
  <c r="B15" i="30" s="1"/>
  <c r="B16" i="30" s="1"/>
  <c r="B17" i="30" s="1"/>
  <c r="B18" i="30" s="1"/>
  <c r="B19" i="30" s="1"/>
  <c r="B20" i="30" s="1"/>
  <c r="B9" i="29"/>
  <c r="B10" i="29" s="1"/>
  <c r="B11" i="29" s="1"/>
  <c r="B12" i="29" s="1"/>
  <c r="B13" i="29" s="1"/>
  <c r="B14" i="29" s="1"/>
  <c r="B15" i="29" s="1"/>
  <c r="B16" i="29" s="1"/>
  <c r="B17" i="29" s="1"/>
  <c r="B18" i="29" s="1"/>
  <c r="B19" i="29" s="1"/>
  <c r="B20" i="29" s="1"/>
  <c r="B9" i="9"/>
  <c r="B10" i="9" s="1"/>
  <c r="B11" i="9" s="1"/>
  <c r="B12" i="9" s="1"/>
  <c r="B13" i="9" s="1"/>
  <c r="B14" i="9" s="1"/>
  <c r="B15" i="9" s="1"/>
  <c r="B16" i="9" s="1"/>
  <c r="B17" i="9" s="1"/>
  <c r="B18" i="9" s="1"/>
  <c r="B19" i="9" s="1"/>
  <c r="B20" i="9" s="1"/>
  <c r="B9" i="47"/>
  <c r="B10" i="47" s="1"/>
  <c r="B11" i="47" s="1"/>
  <c r="B12" i="47" s="1"/>
  <c r="B13" i="47" s="1"/>
  <c r="B14" i="47" s="1"/>
  <c r="B15" i="47" s="1"/>
  <c r="B16" i="47" s="1"/>
  <c r="B17" i="47" s="1"/>
  <c r="B18" i="47" s="1"/>
  <c r="B19" i="47" s="1"/>
  <c r="B20" i="47" s="1"/>
  <c r="B9" i="28"/>
  <c r="B10" i="28" s="1"/>
  <c r="B11" i="28" s="1"/>
  <c r="B12" i="28" s="1"/>
  <c r="B13" i="28" s="1"/>
  <c r="B14" i="28" s="1"/>
  <c r="B15" i="28" s="1"/>
  <c r="B16" i="28" s="1"/>
  <c r="B17" i="28" s="1"/>
  <c r="B18" i="28" s="1"/>
  <c r="B19" i="28" s="1"/>
  <c r="B20" i="28" s="1"/>
  <c r="B9" i="27"/>
  <c r="B10" i="27" s="1"/>
  <c r="B11" i="27" s="1"/>
  <c r="B12" i="27" s="1"/>
  <c r="B13" i="27" s="1"/>
  <c r="B14" i="27" s="1"/>
  <c r="B15" i="27" s="1"/>
  <c r="B16" i="27" s="1"/>
  <c r="B17" i="27" s="1"/>
  <c r="B18" i="27" s="1"/>
  <c r="B19" i="27" s="1"/>
  <c r="B20" i="27" s="1"/>
  <c r="B9" i="8"/>
  <c r="B10" i="8" s="1"/>
  <c r="B11" i="8" s="1"/>
  <c r="B12" i="8" s="1"/>
  <c r="B13" i="8" s="1"/>
  <c r="B14" i="8" s="1"/>
  <c r="B15" i="8" s="1"/>
  <c r="B16" i="8" s="1"/>
  <c r="B17" i="8" s="1"/>
  <c r="B18" i="8" s="1"/>
  <c r="B19" i="8" s="1"/>
  <c r="B20" i="8" s="1"/>
  <c r="B9" i="26"/>
  <c r="B10" i="26" s="1"/>
  <c r="B11" i="26" s="1"/>
  <c r="B12" i="26" s="1"/>
  <c r="B13" i="26" s="1"/>
  <c r="B14" i="26" s="1"/>
  <c r="B15" i="26" s="1"/>
  <c r="B16" i="26" s="1"/>
  <c r="B17" i="26" s="1"/>
  <c r="B18" i="26" s="1"/>
  <c r="B19" i="26" s="1"/>
  <c r="B20" i="26" s="1"/>
  <c r="B9" i="46"/>
  <c r="B10" i="46" s="1"/>
  <c r="B11" i="46" s="1"/>
  <c r="B12" i="46" s="1"/>
  <c r="B13" i="46" s="1"/>
  <c r="B14" i="46" s="1"/>
  <c r="B15" i="46" s="1"/>
  <c r="B16" i="46" s="1"/>
  <c r="B17" i="46" s="1"/>
  <c r="B18" i="46" s="1"/>
  <c r="B19" i="46" s="1"/>
  <c r="B20" i="46" s="1"/>
  <c r="B9" i="25"/>
  <c r="B10" i="25" s="1"/>
  <c r="B11" i="25" s="1"/>
  <c r="B12" i="25" s="1"/>
  <c r="B13" i="25" s="1"/>
  <c r="B14" i="25" s="1"/>
  <c r="B15" i="25" s="1"/>
  <c r="B16" i="25" s="1"/>
  <c r="B17" i="25" s="1"/>
  <c r="B18" i="25" s="1"/>
  <c r="B19" i="25" s="1"/>
  <c r="B20" i="25" s="1"/>
  <c r="B9" i="24"/>
  <c r="B10" i="24" s="1"/>
  <c r="B11" i="24" s="1"/>
  <c r="B12" i="24" s="1"/>
  <c r="B13" i="24" s="1"/>
  <c r="B14" i="24" s="1"/>
  <c r="B15" i="24" s="1"/>
  <c r="B16" i="24" s="1"/>
  <c r="B17" i="24" s="1"/>
  <c r="B18" i="24" s="1"/>
  <c r="B19" i="24" s="1"/>
  <c r="B20" i="24" s="1"/>
  <c r="B9" i="21"/>
  <c r="B10" i="21" s="1"/>
  <c r="B11" i="21" s="1"/>
  <c r="B12" i="21" s="1"/>
  <c r="B13" i="21" s="1"/>
  <c r="B14" i="21" s="1"/>
  <c r="B15" i="21" s="1"/>
  <c r="B16" i="21" s="1"/>
  <c r="B17" i="21" s="1"/>
  <c r="B18" i="21" s="1"/>
  <c r="B19" i="21" s="1"/>
  <c r="B20" i="21" s="1"/>
  <c r="B9" i="23"/>
  <c r="B10" i="23" s="1"/>
  <c r="B11" i="23" s="1"/>
  <c r="B12" i="23" s="1"/>
  <c r="B13" i="23" s="1"/>
  <c r="B14" i="23" s="1"/>
  <c r="B15" i="23" s="1"/>
  <c r="B16" i="23" s="1"/>
  <c r="B17" i="23" s="1"/>
  <c r="B18" i="23" s="1"/>
  <c r="B19" i="23" s="1"/>
  <c r="B20" i="23" s="1"/>
  <c r="M6" i="6" l="1"/>
  <c r="B10" i="57"/>
  <c r="B11" i="57" s="1"/>
  <c r="B12" i="57" s="1"/>
  <c r="B13" i="57" s="1"/>
  <c r="B14" i="57" s="1"/>
  <c r="B15" i="57" s="1"/>
  <c r="B16" i="57" s="1"/>
  <c r="B17" i="57" s="1"/>
  <c r="B18" i="57" s="1"/>
  <c r="B19" i="57" s="1"/>
  <c r="B20" i="57" s="1"/>
  <c r="I19" i="64"/>
  <c r="H20" i="64"/>
  <c r="E20" i="64"/>
  <c r="B18" i="62"/>
  <c r="E17" i="62"/>
  <c r="I17" i="62" s="1"/>
  <c r="B17" i="61"/>
  <c r="E16" i="61"/>
  <c r="I16" i="61" s="1"/>
  <c r="D20" i="58"/>
  <c r="D19" i="58"/>
  <c r="D18" i="58"/>
  <c r="D17" i="58"/>
  <c r="D15" i="58"/>
  <c r="D14" i="58"/>
  <c r="D13" i="58"/>
  <c r="D12" i="58"/>
  <c r="D11" i="58"/>
  <c r="D10" i="58"/>
  <c r="D9" i="58"/>
  <c r="D20" i="57"/>
  <c r="D19" i="57"/>
  <c r="D18" i="57"/>
  <c r="D17" i="57"/>
  <c r="D16" i="57"/>
  <c r="D15" i="57"/>
  <c r="D14" i="57"/>
  <c r="D13" i="57"/>
  <c r="D12" i="57"/>
  <c r="D11" i="57"/>
  <c r="D10" i="57"/>
  <c r="D9" i="57"/>
  <c r="D20" i="56"/>
  <c r="D19" i="56"/>
  <c r="D18" i="56"/>
  <c r="D17" i="56"/>
  <c r="D15" i="56"/>
  <c r="D14" i="56"/>
  <c r="D13" i="56"/>
  <c r="D12" i="56"/>
  <c r="D11" i="56"/>
  <c r="D10" i="56"/>
  <c r="D9" i="56"/>
  <c r="F20" i="60"/>
  <c r="E20" i="60" s="1"/>
  <c r="F19" i="60"/>
  <c r="E19" i="60" s="1"/>
  <c r="F18" i="60"/>
  <c r="E18" i="60" s="1"/>
  <c r="F17" i="60"/>
  <c r="E17" i="60" s="1"/>
  <c r="F16" i="60"/>
  <c r="E16" i="60" s="1"/>
  <c r="F15" i="60"/>
  <c r="E15" i="60" s="1"/>
  <c r="F14" i="60"/>
  <c r="E14" i="60" s="1"/>
  <c r="F13" i="60"/>
  <c r="E13" i="60" s="1"/>
  <c r="F12" i="60"/>
  <c r="E12" i="60" s="1"/>
  <c r="F11" i="60"/>
  <c r="E11" i="60" s="1"/>
  <c r="F10" i="60"/>
  <c r="E10" i="60" s="1"/>
  <c r="F9" i="60"/>
  <c r="E9" i="60" s="1"/>
  <c r="D20" i="55"/>
  <c r="D19" i="55"/>
  <c r="D18" i="55"/>
  <c r="D17" i="55"/>
  <c r="D16" i="55"/>
  <c r="D15" i="55"/>
  <c r="D14" i="55"/>
  <c r="D13" i="55"/>
  <c r="D12" i="55"/>
  <c r="D11" i="55"/>
  <c r="D10" i="55"/>
  <c r="D9" i="55"/>
  <c r="D20" i="54"/>
  <c r="D19" i="54"/>
  <c r="D18" i="54"/>
  <c r="D17" i="54"/>
  <c r="D16" i="54"/>
  <c r="D15" i="54"/>
  <c r="D14" i="54"/>
  <c r="D13" i="54"/>
  <c r="D12" i="54"/>
  <c r="D11" i="54"/>
  <c r="D10" i="54"/>
  <c r="D9" i="54"/>
  <c r="D20" i="52"/>
  <c r="D19" i="52"/>
  <c r="D18" i="52"/>
  <c r="D17" i="52"/>
  <c r="D16" i="52"/>
  <c r="D15" i="52"/>
  <c r="D14" i="52"/>
  <c r="D13" i="52"/>
  <c r="D12" i="52"/>
  <c r="D11" i="52"/>
  <c r="D10" i="52"/>
  <c r="D9" i="52"/>
  <c r="D20" i="51"/>
  <c r="D19" i="51"/>
  <c r="D18" i="51"/>
  <c r="D17" i="51"/>
  <c r="D16" i="51"/>
  <c r="D15" i="51"/>
  <c r="D14" i="51"/>
  <c r="D13" i="51"/>
  <c r="D12" i="51"/>
  <c r="D11" i="51"/>
  <c r="D10" i="51"/>
  <c r="D9" i="51"/>
  <c r="F20" i="44"/>
  <c r="F19" i="44"/>
  <c r="F18" i="44"/>
  <c r="F17" i="44"/>
  <c r="F16" i="44"/>
  <c r="F15" i="44"/>
  <c r="F14" i="44"/>
  <c r="F13" i="44"/>
  <c r="F12" i="44"/>
  <c r="F11" i="44"/>
  <c r="F10" i="44"/>
  <c r="F20" i="43"/>
  <c r="E20" i="43" s="1"/>
  <c r="F19" i="43"/>
  <c r="F18" i="43"/>
  <c r="F17" i="43"/>
  <c r="F16" i="43"/>
  <c r="F15" i="43"/>
  <c r="F14" i="43"/>
  <c r="F13" i="43"/>
  <c r="F12" i="43"/>
  <c r="F11" i="43"/>
  <c r="F10" i="43"/>
  <c r="F9" i="43"/>
  <c r="E14" i="43" l="1"/>
  <c r="E10" i="44"/>
  <c r="E16" i="43"/>
  <c r="E11" i="44"/>
  <c r="E19" i="44"/>
  <c r="E17" i="44"/>
  <c r="E17" i="43"/>
  <c r="E12" i="44"/>
  <c r="E20" i="44"/>
  <c r="E13" i="44"/>
  <c r="E15" i="43"/>
  <c r="E18" i="43"/>
  <c r="E19" i="43"/>
  <c r="E14" i="44"/>
  <c r="O6" i="6"/>
  <c r="E9" i="43"/>
  <c r="E10" i="43"/>
  <c r="E15" i="44"/>
  <c r="E9" i="44"/>
  <c r="E11" i="43"/>
  <c r="E12" i="43"/>
  <c r="E13" i="43"/>
  <c r="E18" i="44"/>
  <c r="E16" i="44"/>
  <c r="I20" i="64"/>
  <c r="I21" i="64" s="1"/>
  <c r="B19" i="62"/>
  <c r="E18" i="62"/>
  <c r="I18" i="62" s="1"/>
  <c r="B18" i="61"/>
  <c r="E17" i="61"/>
  <c r="I17" i="61" s="1"/>
  <c r="F20" i="19"/>
  <c r="E20" i="19" s="1"/>
  <c r="F19" i="19"/>
  <c r="E19" i="19" s="1"/>
  <c r="F18" i="19"/>
  <c r="E18" i="19" s="1"/>
  <c r="F17" i="19"/>
  <c r="E17" i="19" s="1"/>
  <c r="F16" i="19"/>
  <c r="E16" i="19" s="1"/>
  <c r="F15" i="19"/>
  <c r="E15" i="19" s="1"/>
  <c r="F14" i="19"/>
  <c r="E14" i="19" s="1"/>
  <c r="F13" i="19"/>
  <c r="E13" i="19" s="1"/>
  <c r="F12" i="19"/>
  <c r="E12" i="19" s="1"/>
  <c r="F11" i="19"/>
  <c r="E11" i="19" s="1"/>
  <c r="F10" i="19"/>
  <c r="E10" i="19" s="1"/>
  <c r="F9" i="19"/>
  <c r="E9" i="19" s="1"/>
  <c r="F20" i="18"/>
  <c r="E20" i="18" s="1"/>
  <c r="F9" i="18"/>
  <c r="E9" i="18" s="1"/>
  <c r="F9" i="41"/>
  <c r="F20" i="17"/>
  <c r="E20" i="17" s="1"/>
  <c r="F19" i="17"/>
  <c r="E19" i="17" s="1"/>
  <c r="F18" i="17"/>
  <c r="E18" i="17" s="1"/>
  <c r="F17" i="17"/>
  <c r="E17" i="17" s="1"/>
  <c r="F16" i="17"/>
  <c r="E16" i="17" s="1"/>
  <c r="F15" i="17"/>
  <c r="E15" i="17" s="1"/>
  <c r="F14" i="17"/>
  <c r="E14" i="17" s="1"/>
  <c r="F13" i="17"/>
  <c r="E13" i="17" s="1"/>
  <c r="F12" i="17"/>
  <c r="E12" i="17" s="1"/>
  <c r="F11" i="17"/>
  <c r="E11" i="17" s="1"/>
  <c r="F10" i="17"/>
  <c r="E10" i="17" s="1"/>
  <c r="F9" i="17"/>
  <c r="E9" i="17" s="1"/>
  <c r="F9" i="40"/>
  <c r="F20" i="39"/>
  <c r="F19" i="39"/>
  <c r="F18" i="39"/>
  <c r="F17" i="39"/>
  <c r="F16" i="39"/>
  <c r="F15" i="39"/>
  <c r="F14" i="39"/>
  <c r="F13" i="39"/>
  <c r="F12" i="39"/>
  <c r="F11" i="39"/>
  <c r="F10" i="39"/>
  <c r="F9" i="39"/>
  <c r="F9" i="59"/>
  <c r="E9" i="39" l="1"/>
  <c r="E10" i="39"/>
  <c r="E19" i="39"/>
  <c r="Q6" i="6"/>
  <c r="E18" i="39"/>
  <c r="E20" i="39"/>
  <c r="E13" i="39"/>
  <c r="E11" i="39"/>
  <c r="E14" i="39"/>
  <c r="E16" i="39"/>
  <c r="E17" i="39"/>
  <c r="E12" i="39"/>
  <c r="E9" i="40"/>
  <c r="E15" i="39"/>
  <c r="E9" i="59"/>
  <c r="I23" i="64"/>
  <c r="G47" i="45" s="1"/>
  <c r="B20" i="62"/>
  <c r="E20" i="62" s="1"/>
  <c r="I20" i="62" s="1"/>
  <c r="E19" i="62"/>
  <c r="I19" i="62" s="1"/>
  <c r="B19" i="61"/>
  <c r="E18" i="61"/>
  <c r="I18" i="61" s="1"/>
  <c r="E9" i="41"/>
  <c r="E20" i="37"/>
  <c r="E19" i="37"/>
  <c r="E18" i="37"/>
  <c r="E17" i="37"/>
  <c r="E16" i="37"/>
  <c r="E15" i="37"/>
  <c r="E14" i="37"/>
  <c r="E13" i="37"/>
  <c r="E12" i="37"/>
  <c r="E11" i="37"/>
  <c r="E10" i="37"/>
  <c r="H9" i="37"/>
  <c r="I9" i="41" l="1"/>
  <c r="S6" i="6"/>
  <c r="H16" i="23" s="1"/>
  <c r="I21" i="62"/>
  <c r="B20" i="61"/>
  <c r="E20" i="61" s="1"/>
  <c r="I20" i="61" s="1"/>
  <c r="E19" i="61"/>
  <c r="I19" i="61" s="1"/>
  <c r="F10" i="48"/>
  <c r="E10" i="48" s="1"/>
  <c r="F20" i="16"/>
  <c r="E20" i="16" s="1"/>
  <c r="F19" i="16"/>
  <c r="E19" i="16" s="1"/>
  <c r="F18" i="16"/>
  <c r="E18" i="16" s="1"/>
  <c r="F17" i="16"/>
  <c r="E17" i="16" s="1"/>
  <c r="F16" i="16"/>
  <c r="E16" i="16" s="1"/>
  <c r="F15" i="16"/>
  <c r="E15" i="16" s="1"/>
  <c r="F14" i="16"/>
  <c r="E14" i="16" s="1"/>
  <c r="F13" i="16"/>
  <c r="E13" i="16" s="1"/>
  <c r="F12" i="16"/>
  <c r="E12" i="16" s="1"/>
  <c r="F11" i="16"/>
  <c r="E11" i="16" s="1"/>
  <c r="F10" i="16"/>
  <c r="E10" i="16" s="1"/>
  <c r="F9" i="16"/>
  <c r="E9" i="16" s="1"/>
  <c r="F9" i="15"/>
  <c r="E9" i="15" s="1"/>
  <c r="F9" i="36"/>
  <c r="F9" i="14"/>
  <c r="E9" i="14" s="1"/>
  <c r="F20" i="35"/>
  <c r="F19" i="35"/>
  <c r="F18" i="35"/>
  <c r="F17" i="35"/>
  <c r="F16" i="35"/>
  <c r="F15" i="35"/>
  <c r="F14" i="35"/>
  <c r="F13" i="35"/>
  <c r="F12" i="35"/>
  <c r="F11" i="35"/>
  <c r="F10" i="35"/>
  <c r="F9" i="35"/>
  <c r="E15" i="35"/>
  <c r="E19" i="35" l="1"/>
  <c r="E10" i="35"/>
  <c r="E9" i="35"/>
  <c r="E18" i="35"/>
  <c r="E11" i="35"/>
  <c r="E12" i="35"/>
  <c r="E14" i="35"/>
  <c r="E17" i="35"/>
  <c r="E13" i="35"/>
  <c r="E9" i="36"/>
  <c r="E20" i="35"/>
  <c r="E16" i="35"/>
  <c r="U6" i="6"/>
  <c r="I23" i="62"/>
  <c r="G53" i="45" s="1"/>
  <c r="I21" i="61"/>
  <c r="F9" i="34"/>
  <c r="F20" i="33"/>
  <c r="E20" i="33" s="1"/>
  <c r="F19" i="33"/>
  <c r="F18" i="33"/>
  <c r="F17" i="33"/>
  <c r="F16" i="33"/>
  <c r="F15" i="33"/>
  <c r="F14" i="33"/>
  <c r="F13" i="33"/>
  <c r="E13" i="33" s="1"/>
  <c r="F12" i="33"/>
  <c r="F11" i="33"/>
  <c r="F10" i="33"/>
  <c r="F9" i="33"/>
  <c r="F9" i="13"/>
  <c r="E9" i="13" s="1"/>
  <c r="F20" i="42"/>
  <c r="F19" i="42"/>
  <c r="F18" i="42"/>
  <c r="F17" i="42"/>
  <c r="F16" i="42"/>
  <c r="F15" i="42"/>
  <c r="F14" i="42"/>
  <c r="F13" i="42"/>
  <c r="F12" i="42"/>
  <c r="F11" i="42"/>
  <c r="F10" i="42"/>
  <c r="F20" i="12"/>
  <c r="E20" i="12" s="1"/>
  <c r="F19" i="12"/>
  <c r="E19" i="12" s="1"/>
  <c r="F18" i="12"/>
  <c r="E18" i="12" s="1"/>
  <c r="F17" i="12"/>
  <c r="E17" i="12" s="1"/>
  <c r="F16" i="12"/>
  <c r="E16" i="12" s="1"/>
  <c r="F15" i="12"/>
  <c r="E15" i="12" s="1"/>
  <c r="F14" i="12"/>
  <c r="E14" i="12" s="1"/>
  <c r="F13" i="12"/>
  <c r="E13" i="12" s="1"/>
  <c r="F12" i="12"/>
  <c r="E12" i="12" s="1"/>
  <c r="F11" i="12"/>
  <c r="E11" i="12" s="1"/>
  <c r="F10" i="12"/>
  <c r="E10" i="12" s="1"/>
  <c r="F9" i="12"/>
  <c r="E9" i="12" s="1"/>
  <c r="F9" i="11"/>
  <c r="E9" i="11" s="1"/>
  <c r="F20" i="32"/>
  <c r="F19" i="32"/>
  <c r="F18" i="32"/>
  <c r="F17" i="32"/>
  <c r="F16" i="32"/>
  <c r="F15" i="32"/>
  <c r="F14" i="32"/>
  <c r="E14" i="32" s="1"/>
  <c r="F13" i="32"/>
  <c r="E13" i="32" s="1"/>
  <c r="F12" i="32"/>
  <c r="F11" i="32"/>
  <c r="F10" i="32"/>
  <c r="F9" i="32"/>
  <c r="E16" i="32"/>
  <c r="E15" i="32"/>
  <c r="F20" i="31"/>
  <c r="E20" i="31" s="1"/>
  <c r="F19" i="31"/>
  <c r="E19" i="31" s="1"/>
  <c r="F18" i="31"/>
  <c r="E18" i="31" s="1"/>
  <c r="F17" i="31"/>
  <c r="F16" i="31"/>
  <c r="F15" i="31"/>
  <c r="F14" i="31"/>
  <c r="F13" i="31"/>
  <c r="F12" i="31"/>
  <c r="F11" i="31"/>
  <c r="F10" i="31"/>
  <c r="F9" i="31"/>
  <c r="E17" i="10"/>
  <c r="H16" i="10"/>
  <c r="F20" i="30"/>
  <c r="H20" i="30" s="1"/>
  <c r="F19" i="30"/>
  <c r="H19" i="30" s="1"/>
  <c r="F18" i="30"/>
  <c r="F17" i="30"/>
  <c r="F16" i="30"/>
  <c r="F15" i="30"/>
  <c r="F14" i="30"/>
  <c r="H14" i="30" s="1"/>
  <c r="F13" i="30"/>
  <c r="H13" i="30" s="1"/>
  <c r="F12" i="30"/>
  <c r="H12" i="30" s="1"/>
  <c r="F11" i="30"/>
  <c r="H11" i="30" s="1"/>
  <c r="F10" i="30"/>
  <c r="F9" i="30"/>
  <c r="F20" i="29"/>
  <c r="H20" i="29" s="1"/>
  <c r="F19" i="29"/>
  <c r="H19" i="29" s="1"/>
  <c r="F18" i="29"/>
  <c r="H18" i="29" s="1"/>
  <c r="F17" i="29"/>
  <c r="H17" i="29" s="1"/>
  <c r="F16" i="29"/>
  <c r="H16" i="29" s="1"/>
  <c r="F15" i="29"/>
  <c r="H15" i="29" s="1"/>
  <c r="F14" i="29"/>
  <c r="H14" i="29" s="1"/>
  <c r="F13" i="29"/>
  <c r="H13" i="29" s="1"/>
  <c r="F12" i="29"/>
  <c r="H12" i="29" s="1"/>
  <c r="F11" i="29"/>
  <c r="H11" i="29" s="1"/>
  <c r="F10" i="29"/>
  <c r="H10" i="29" s="1"/>
  <c r="F9" i="29"/>
  <c r="H9" i="29" s="1"/>
  <c r="F20" i="9"/>
  <c r="E20" i="9" s="1"/>
  <c r="F19" i="9"/>
  <c r="E19" i="9" s="1"/>
  <c r="F18" i="9"/>
  <c r="E18" i="9" s="1"/>
  <c r="F17" i="9"/>
  <c r="E17" i="9" s="1"/>
  <c r="F16" i="9"/>
  <c r="E16" i="9" s="1"/>
  <c r="F15" i="9"/>
  <c r="E15" i="9" s="1"/>
  <c r="F14" i="9"/>
  <c r="E14" i="9" s="1"/>
  <c r="F13" i="9"/>
  <c r="E13" i="9" s="1"/>
  <c r="F12" i="9"/>
  <c r="E12" i="9" s="1"/>
  <c r="F11" i="9"/>
  <c r="E11" i="9" s="1"/>
  <c r="F10" i="9"/>
  <c r="E10" i="9" s="1"/>
  <c r="F9" i="9"/>
  <c r="E9" i="9" s="1"/>
  <c r="F20" i="47"/>
  <c r="F19" i="47"/>
  <c r="F18" i="47"/>
  <c r="F17" i="47"/>
  <c r="E16" i="47"/>
  <c r="F15" i="47"/>
  <c r="E15" i="47" s="1"/>
  <c r="F14" i="47"/>
  <c r="E14" i="47" s="1"/>
  <c r="F13" i="47"/>
  <c r="E13" i="47" s="1"/>
  <c r="F12" i="47"/>
  <c r="E12" i="47" s="1"/>
  <c r="F11" i="47"/>
  <c r="E11" i="47" s="1"/>
  <c r="F10" i="47"/>
  <c r="E10" i="47" s="1"/>
  <c r="E9" i="47"/>
  <c r="F20" i="28"/>
  <c r="F19" i="28"/>
  <c r="F18" i="28"/>
  <c r="F17" i="28"/>
  <c r="F16" i="28"/>
  <c r="F15" i="28"/>
  <c r="F14" i="28"/>
  <c r="F13" i="28"/>
  <c r="F12" i="28"/>
  <c r="F11" i="28"/>
  <c r="F10" i="28"/>
  <c r="F20" i="27"/>
  <c r="F19" i="27"/>
  <c r="F18" i="27"/>
  <c r="F17" i="27"/>
  <c r="F16" i="27"/>
  <c r="F15" i="27"/>
  <c r="F14" i="27"/>
  <c r="F13" i="27"/>
  <c r="F12" i="27"/>
  <c r="F11" i="27"/>
  <c r="F10" i="27"/>
  <c r="F9" i="27"/>
  <c r="F20" i="8"/>
  <c r="E20" i="8" s="1"/>
  <c r="F19" i="8"/>
  <c r="E19" i="8" s="1"/>
  <c r="F18" i="8"/>
  <c r="E18" i="8" s="1"/>
  <c r="F17" i="8"/>
  <c r="E17" i="8" s="1"/>
  <c r="F16" i="8"/>
  <c r="E16" i="8" s="1"/>
  <c r="F15" i="8"/>
  <c r="E15" i="8" s="1"/>
  <c r="F14" i="8"/>
  <c r="E14" i="8" s="1"/>
  <c r="F13" i="8"/>
  <c r="E13" i="8" s="1"/>
  <c r="F12" i="8"/>
  <c r="E12" i="8" s="1"/>
  <c r="F11" i="8"/>
  <c r="E11" i="8" s="1"/>
  <c r="F10" i="8"/>
  <c r="E10" i="8" s="1"/>
  <c r="F9" i="8"/>
  <c r="E9" i="8" s="1"/>
  <c r="E20" i="47" l="1"/>
  <c r="H20" i="47"/>
  <c r="E19" i="47"/>
  <c r="H19" i="47"/>
  <c r="E18" i="47"/>
  <c r="H18" i="47"/>
  <c r="E17" i="47"/>
  <c r="H17" i="47"/>
  <c r="E16" i="30"/>
  <c r="H16" i="30"/>
  <c r="E15" i="30"/>
  <c r="H15" i="30"/>
  <c r="E9" i="30"/>
  <c r="H9" i="30"/>
  <c r="E17" i="30"/>
  <c r="H17" i="30"/>
  <c r="E10" i="30"/>
  <c r="H10" i="30"/>
  <c r="E18" i="30"/>
  <c r="H18" i="30"/>
  <c r="E16" i="27"/>
  <c r="E11" i="28"/>
  <c r="E19" i="28"/>
  <c r="E11" i="29"/>
  <c r="E19" i="29"/>
  <c r="E9" i="32"/>
  <c r="E14" i="33"/>
  <c r="E9" i="27"/>
  <c r="E17" i="27"/>
  <c r="E12" i="28"/>
  <c r="E12" i="29"/>
  <c r="E20" i="29"/>
  <c r="E10" i="32"/>
  <c r="E15" i="33"/>
  <c r="E13" i="28"/>
  <c r="E19" i="27"/>
  <c r="E14" i="29"/>
  <c r="E9" i="31"/>
  <c r="E17" i="33"/>
  <c r="W6" i="6"/>
  <c r="H18" i="23" s="1"/>
  <c r="E12" i="27"/>
  <c r="E20" i="27"/>
  <c r="E15" i="28"/>
  <c r="E15" i="29"/>
  <c r="E11" i="30"/>
  <c r="E19" i="30"/>
  <c r="E14" i="31"/>
  <c r="E10" i="31"/>
  <c r="E17" i="32"/>
  <c r="E10" i="33"/>
  <c r="E18" i="33"/>
  <c r="E13" i="29"/>
  <c r="E13" i="27"/>
  <c r="E20" i="28"/>
  <c r="E16" i="28"/>
  <c r="E16" i="29"/>
  <c r="E12" i="30"/>
  <c r="E20" i="30"/>
  <c r="E15" i="31"/>
  <c r="E11" i="31"/>
  <c r="E18" i="32"/>
  <c r="E11" i="33"/>
  <c r="E19" i="33"/>
  <c r="E10" i="27"/>
  <c r="E11" i="32"/>
  <c r="E11" i="27"/>
  <c r="E14" i="27"/>
  <c r="E9" i="28"/>
  <c r="E17" i="28"/>
  <c r="H9" i="9"/>
  <c r="E9" i="29"/>
  <c r="E17" i="29"/>
  <c r="E13" i="30"/>
  <c r="E16" i="31"/>
  <c r="E12" i="31"/>
  <c r="E19" i="32"/>
  <c r="E12" i="33"/>
  <c r="E18" i="27"/>
  <c r="E16" i="33"/>
  <c r="E14" i="28"/>
  <c r="E15" i="27"/>
  <c r="E10" i="28"/>
  <c r="E18" i="28"/>
  <c r="E10" i="29"/>
  <c r="E18" i="29"/>
  <c r="E14" i="30"/>
  <c r="E17" i="31"/>
  <c r="E13" i="31"/>
  <c r="E12" i="32"/>
  <c r="E20" i="32"/>
  <c r="E9" i="34"/>
  <c r="I23" i="61"/>
  <c r="G52" i="45" s="1"/>
  <c r="E9" i="33"/>
  <c r="E16" i="10"/>
  <c r="E20" i="42"/>
  <c r="E19" i="42"/>
  <c r="E18" i="42"/>
  <c r="E17" i="42"/>
  <c r="E16" i="42"/>
  <c r="E15" i="42"/>
  <c r="E14" i="42"/>
  <c r="E13" i="42"/>
  <c r="E12" i="42"/>
  <c r="E11" i="42"/>
  <c r="E10" i="42"/>
  <c r="E9" i="42"/>
  <c r="I9" i="42" s="1"/>
  <c r="H17" i="10"/>
  <c r="F20" i="26"/>
  <c r="F19" i="26"/>
  <c r="F18" i="26"/>
  <c r="F17" i="26"/>
  <c r="F16" i="26"/>
  <c r="F15" i="26"/>
  <c r="F14" i="26"/>
  <c r="F13" i="26"/>
  <c r="F12" i="26"/>
  <c r="F11" i="26"/>
  <c r="F10" i="26"/>
  <c r="F9" i="26"/>
  <c r="F9" i="46"/>
  <c r="F10" i="46"/>
  <c r="E10" i="46" s="1"/>
  <c r="F11" i="46"/>
  <c r="E11" i="46" s="1"/>
  <c r="F12" i="46"/>
  <c r="E12" i="46" s="1"/>
  <c r="F13" i="46"/>
  <c r="E13" i="46" s="1"/>
  <c r="F14" i="46"/>
  <c r="E14" i="46" s="1"/>
  <c r="F15" i="46"/>
  <c r="E15" i="46" s="1"/>
  <c r="E16" i="46"/>
  <c r="F17" i="46"/>
  <c r="E17" i="46" s="1"/>
  <c r="F18" i="46"/>
  <c r="E18" i="46" s="1"/>
  <c r="F19" i="46"/>
  <c r="E19" i="46" s="1"/>
  <c r="F20" i="46"/>
  <c r="E20" i="46" s="1"/>
  <c r="F9" i="25"/>
  <c r="H9" i="25" s="1"/>
  <c r="F10" i="25"/>
  <c r="H10" i="25" s="1"/>
  <c r="F11" i="25"/>
  <c r="H11" i="25" s="1"/>
  <c r="F12" i="25"/>
  <c r="H12" i="25" s="1"/>
  <c r="F13" i="25"/>
  <c r="H13" i="25" s="1"/>
  <c r="F14" i="25"/>
  <c r="H14" i="25" s="1"/>
  <c r="F15" i="25"/>
  <c r="H15" i="25" s="1"/>
  <c r="F16" i="25"/>
  <c r="H16" i="25" s="1"/>
  <c r="F17" i="25"/>
  <c r="H17" i="25" s="1"/>
  <c r="F18" i="25"/>
  <c r="H18" i="25" s="1"/>
  <c r="F19" i="25"/>
  <c r="H19" i="25" s="1"/>
  <c r="F20" i="25"/>
  <c r="H20" i="25" s="1"/>
  <c r="H17" i="23"/>
  <c r="H15" i="23"/>
  <c r="H14" i="23"/>
  <c r="H13" i="23"/>
  <c r="H12" i="23"/>
  <c r="H11" i="23"/>
  <c r="H10" i="23"/>
  <c r="H9" i="23"/>
  <c r="E9" i="46" l="1"/>
  <c r="H9" i="46"/>
  <c r="E16" i="21"/>
  <c r="E12" i="26"/>
  <c r="E20" i="26"/>
  <c r="Y6" i="6"/>
  <c r="AA6" i="6" s="1"/>
  <c r="E10" i="21"/>
  <c r="E14" i="26"/>
  <c r="E17" i="21"/>
  <c r="E11" i="21"/>
  <c r="E12" i="21"/>
  <c r="E16" i="26"/>
  <c r="E9" i="21"/>
  <c r="E19" i="21"/>
  <c r="E17" i="26"/>
  <c r="E18" i="21"/>
  <c r="E13" i="21"/>
  <c r="E14" i="21"/>
  <c r="E10" i="26"/>
  <c r="E18" i="26"/>
  <c r="E20" i="21"/>
  <c r="E15" i="21"/>
  <c r="E19" i="26"/>
  <c r="E9" i="23"/>
  <c r="E11" i="23"/>
  <c r="E13" i="23"/>
  <c r="E15" i="23"/>
  <c r="E17" i="23"/>
  <c r="E10" i="23"/>
  <c r="E12" i="23"/>
  <c r="E14" i="23"/>
  <c r="E16" i="23"/>
  <c r="E18" i="23"/>
  <c r="E9" i="25"/>
  <c r="E20" i="25"/>
  <c r="E19" i="25"/>
  <c r="E18" i="25"/>
  <c r="E17" i="25"/>
  <c r="E16" i="25"/>
  <c r="E15" i="25"/>
  <c r="E14" i="25"/>
  <c r="E13" i="25"/>
  <c r="E12" i="25"/>
  <c r="E11" i="25"/>
  <c r="E10" i="25"/>
  <c r="E9" i="26"/>
  <c r="E11" i="26"/>
  <c r="E13" i="26"/>
  <c r="E15" i="26"/>
  <c r="I9" i="46" l="1"/>
  <c r="H19" i="23"/>
  <c r="F21" i="60"/>
  <c r="H20" i="60"/>
  <c r="H19" i="60"/>
  <c r="H18" i="60"/>
  <c r="H17" i="60"/>
  <c r="H16" i="60"/>
  <c r="H15" i="60"/>
  <c r="H14" i="60"/>
  <c r="H13" i="60"/>
  <c r="H12" i="60"/>
  <c r="H11" i="60"/>
  <c r="H10" i="60"/>
  <c r="H9" i="60"/>
  <c r="E19" i="23" l="1"/>
  <c r="H20" i="23"/>
  <c r="AC6" i="6"/>
  <c r="I9" i="60"/>
  <c r="I12" i="60"/>
  <c r="I13" i="60"/>
  <c r="I15" i="60"/>
  <c r="I16" i="60"/>
  <c r="I18" i="60"/>
  <c r="I19" i="60"/>
  <c r="I20" i="60"/>
  <c r="I17" i="60"/>
  <c r="I14" i="60"/>
  <c r="I11" i="60"/>
  <c r="I10" i="60"/>
  <c r="E20" i="23" l="1"/>
  <c r="I21" i="60"/>
  <c r="I23" i="60" l="1"/>
  <c r="G51" i="45" s="1"/>
  <c r="F51" i="45" l="1"/>
  <c r="F10" i="59" l="1"/>
  <c r="I9" i="59"/>
  <c r="F16" i="50"/>
  <c r="E10" i="59" l="1"/>
  <c r="F11" i="59"/>
  <c r="I10" i="59" l="1"/>
  <c r="F12" i="59"/>
  <c r="E11" i="59"/>
  <c r="E16" i="50"/>
  <c r="I11" i="59" l="1"/>
  <c r="E12" i="59"/>
  <c r="F13" i="59"/>
  <c r="F20" i="58"/>
  <c r="E20" i="58" s="1"/>
  <c r="F19" i="58"/>
  <c r="E19" i="58" s="1"/>
  <c r="F18" i="58"/>
  <c r="E18" i="58" s="1"/>
  <c r="F17" i="58"/>
  <c r="E17" i="58" s="1"/>
  <c r="E16" i="58"/>
  <c r="F15" i="58"/>
  <c r="E15" i="58" s="1"/>
  <c r="F14" i="58"/>
  <c r="E14" i="58" s="1"/>
  <c r="F13" i="58"/>
  <c r="E13" i="58" s="1"/>
  <c r="F12" i="58"/>
  <c r="E12" i="58" s="1"/>
  <c r="F11" i="58"/>
  <c r="E11" i="58" s="1"/>
  <c r="F10" i="58"/>
  <c r="E10" i="58" s="1"/>
  <c r="F9" i="58"/>
  <c r="E9" i="58" s="1"/>
  <c r="F20" i="57"/>
  <c r="E20" i="57" s="1"/>
  <c r="F19" i="57"/>
  <c r="E19" i="57" s="1"/>
  <c r="F18" i="57"/>
  <c r="E18" i="57" s="1"/>
  <c r="F17" i="57"/>
  <c r="E17" i="57" s="1"/>
  <c r="F16" i="57"/>
  <c r="E16" i="57" s="1"/>
  <c r="F15" i="57"/>
  <c r="E15" i="57" s="1"/>
  <c r="F14" i="57"/>
  <c r="E14" i="57" s="1"/>
  <c r="F13" i="57"/>
  <c r="E13" i="57" s="1"/>
  <c r="F12" i="57"/>
  <c r="E12" i="57" s="1"/>
  <c r="F11" i="57"/>
  <c r="E11" i="57" s="1"/>
  <c r="F10" i="57"/>
  <c r="E10" i="57" s="1"/>
  <c r="F9" i="57"/>
  <c r="E9" i="57" s="1"/>
  <c r="F20" i="56"/>
  <c r="E20" i="56" s="1"/>
  <c r="F19" i="56"/>
  <c r="E19" i="56" s="1"/>
  <c r="F18" i="56"/>
  <c r="E18" i="56" s="1"/>
  <c r="F17" i="56"/>
  <c r="E17" i="56" s="1"/>
  <c r="E16" i="56"/>
  <c r="F15" i="56"/>
  <c r="E15" i="56" s="1"/>
  <c r="F14" i="56"/>
  <c r="E14" i="56" s="1"/>
  <c r="F13" i="56"/>
  <c r="E13" i="56" s="1"/>
  <c r="F12" i="56"/>
  <c r="E12" i="56" s="1"/>
  <c r="F11" i="56"/>
  <c r="E11" i="56" s="1"/>
  <c r="F10" i="56"/>
  <c r="E10" i="56" s="1"/>
  <c r="F9" i="56"/>
  <c r="E9" i="56" s="1"/>
  <c r="F20" i="55"/>
  <c r="E20" i="55" s="1"/>
  <c r="F19" i="55"/>
  <c r="E19" i="55" s="1"/>
  <c r="F18" i="55"/>
  <c r="E18" i="55" s="1"/>
  <c r="F17" i="55"/>
  <c r="E17" i="55" s="1"/>
  <c r="F16" i="55"/>
  <c r="E16" i="55" s="1"/>
  <c r="F15" i="55"/>
  <c r="E15" i="55" s="1"/>
  <c r="F14" i="55"/>
  <c r="E14" i="55" s="1"/>
  <c r="F13" i="55"/>
  <c r="E13" i="55" s="1"/>
  <c r="F12" i="55"/>
  <c r="E12" i="55" s="1"/>
  <c r="F11" i="55"/>
  <c r="E11" i="55" s="1"/>
  <c r="F10" i="55"/>
  <c r="E10" i="55" s="1"/>
  <c r="F9" i="55"/>
  <c r="E9" i="55" s="1"/>
  <c r="F20" i="54"/>
  <c r="E20" i="54" s="1"/>
  <c r="F19" i="54"/>
  <c r="E19" i="54" s="1"/>
  <c r="F18" i="54"/>
  <c r="E18" i="54" s="1"/>
  <c r="F17" i="54"/>
  <c r="E17" i="54" s="1"/>
  <c r="E16" i="54"/>
  <c r="F15" i="54"/>
  <c r="E15" i="54" s="1"/>
  <c r="F14" i="54"/>
  <c r="E14" i="54" s="1"/>
  <c r="F13" i="54"/>
  <c r="E13" i="54" s="1"/>
  <c r="F12" i="54"/>
  <c r="E12" i="54" s="1"/>
  <c r="F11" i="54"/>
  <c r="E11" i="54" s="1"/>
  <c r="F10" i="54"/>
  <c r="E10" i="54" s="1"/>
  <c r="F9" i="54"/>
  <c r="E9" i="54" s="1"/>
  <c r="F20" i="52"/>
  <c r="E20" i="52" s="1"/>
  <c r="F19" i="52"/>
  <c r="E19" i="52" s="1"/>
  <c r="F18" i="52"/>
  <c r="E18" i="52" s="1"/>
  <c r="F17" i="52"/>
  <c r="E17" i="52" s="1"/>
  <c r="F16" i="52"/>
  <c r="E16" i="52" s="1"/>
  <c r="F15" i="52"/>
  <c r="E15" i="52" s="1"/>
  <c r="F14" i="52"/>
  <c r="E14" i="52" s="1"/>
  <c r="F13" i="52"/>
  <c r="E13" i="52" s="1"/>
  <c r="F12" i="52"/>
  <c r="E12" i="52" s="1"/>
  <c r="F11" i="52"/>
  <c r="E11" i="52" s="1"/>
  <c r="F10" i="52"/>
  <c r="E10" i="52" s="1"/>
  <c r="F9" i="52"/>
  <c r="E9" i="52" s="1"/>
  <c r="F20" i="51"/>
  <c r="E20" i="51" s="1"/>
  <c r="F19" i="51"/>
  <c r="E19" i="51" s="1"/>
  <c r="F18" i="51"/>
  <c r="E18" i="51" s="1"/>
  <c r="F17" i="51"/>
  <c r="E17" i="51" s="1"/>
  <c r="E16" i="51"/>
  <c r="F15" i="51"/>
  <c r="E15" i="51" s="1"/>
  <c r="F14" i="51"/>
  <c r="E14" i="51" s="1"/>
  <c r="F13" i="51"/>
  <c r="E13" i="51" s="1"/>
  <c r="F12" i="51"/>
  <c r="E12" i="51" s="1"/>
  <c r="F11" i="51"/>
  <c r="E11" i="51" s="1"/>
  <c r="F10" i="51"/>
  <c r="E10" i="51" s="1"/>
  <c r="F9" i="51"/>
  <c r="F20" i="50"/>
  <c r="E20" i="50" s="1"/>
  <c r="F19" i="50"/>
  <c r="E19" i="50" s="1"/>
  <c r="F18" i="50"/>
  <c r="E18" i="50" s="1"/>
  <c r="F17" i="50"/>
  <c r="E17" i="50" s="1"/>
  <c r="F15" i="50"/>
  <c r="E15" i="50" s="1"/>
  <c r="F14" i="50"/>
  <c r="E14" i="50" s="1"/>
  <c r="F13" i="50"/>
  <c r="E13" i="50" s="1"/>
  <c r="F12" i="50"/>
  <c r="E12" i="50" s="1"/>
  <c r="F11" i="50"/>
  <c r="E11" i="50" s="1"/>
  <c r="F10" i="50"/>
  <c r="E10" i="50" s="1"/>
  <c r="F9" i="50"/>
  <c r="E9" i="50" s="1"/>
  <c r="H9" i="51" l="1"/>
  <c r="E9" i="51"/>
  <c r="F14" i="59"/>
  <c r="I12" i="59"/>
  <c r="E13" i="59"/>
  <c r="E57" i="45"/>
  <c r="E56" i="45"/>
  <c r="E55" i="45"/>
  <c r="F57" i="45"/>
  <c r="F56" i="45"/>
  <c r="F55" i="45"/>
  <c r="F49" i="45"/>
  <c r="F48" i="45"/>
  <c r="F46" i="45"/>
  <c r="F45" i="45"/>
  <c r="F58" i="45" l="1"/>
  <c r="F44" i="45"/>
  <c r="E54" i="45"/>
  <c r="E14" i="59"/>
  <c r="I13" i="59"/>
  <c r="F15" i="59"/>
  <c r="E58" i="45"/>
  <c r="F21" i="58"/>
  <c r="H20" i="58"/>
  <c r="H19" i="58"/>
  <c r="H18" i="58"/>
  <c r="H17" i="58"/>
  <c r="H16" i="58"/>
  <c r="H15" i="58"/>
  <c r="H14" i="58"/>
  <c r="H13" i="58"/>
  <c r="H12" i="58"/>
  <c r="H11" i="58"/>
  <c r="H10" i="58"/>
  <c r="H9" i="58"/>
  <c r="F21" i="57"/>
  <c r="H20" i="57"/>
  <c r="H19" i="57"/>
  <c r="H18" i="57"/>
  <c r="H17" i="57"/>
  <c r="H16" i="57"/>
  <c r="H15" i="57"/>
  <c r="H14" i="57"/>
  <c r="H13" i="57"/>
  <c r="H12" i="57"/>
  <c r="H11" i="57"/>
  <c r="H10" i="57"/>
  <c r="H9" i="57"/>
  <c r="F21" i="56"/>
  <c r="H20" i="56"/>
  <c r="H19" i="56"/>
  <c r="I19" i="56" s="1"/>
  <c r="H18" i="56"/>
  <c r="H17" i="56"/>
  <c r="H16" i="56"/>
  <c r="H15" i="56"/>
  <c r="I15" i="56" s="1"/>
  <c r="H14" i="56"/>
  <c r="H13" i="56"/>
  <c r="H12" i="56"/>
  <c r="H11" i="56"/>
  <c r="I11" i="56" s="1"/>
  <c r="H10" i="56"/>
  <c r="H9" i="56"/>
  <c r="F21" i="55"/>
  <c r="H20" i="55"/>
  <c r="H19" i="55"/>
  <c r="H18" i="55"/>
  <c r="H17" i="55"/>
  <c r="H16" i="55"/>
  <c r="H15" i="55"/>
  <c r="H14" i="55"/>
  <c r="H13" i="55"/>
  <c r="H12" i="55"/>
  <c r="H11" i="55"/>
  <c r="H10" i="55"/>
  <c r="H9" i="55"/>
  <c r="F21" i="54"/>
  <c r="H20" i="54"/>
  <c r="H19" i="54"/>
  <c r="H18" i="54"/>
  <c r="H17" i="54"/>
  <c r="H16" i="54"/>
  <c r="H15" i="54"/>
  <c r="H14" i="54"/>
  <c r="H13" i="54"/>
  <c r="H12" i="54"/>
  <c r="H11" i="54"/>
  <c r="H10" i="54"/>
  <c r="H9" i="54"/>
  <c r="F21" i="52"/>
  <c r="H20" i="52"/>
  <c r="H19" i="52"/>
  <c r="H18" i="52"/>
  <c r="H17" i="52"/>
  <c r="I17" i="52" s="1"/>
  <c r="H16" i="52"/>
  <c r="H15" i="52"/>
  <c r="H14" i="52"/>
  <c r="H13" i="52"/>
  <c r="I13" i="52" s="1"/>
  <c r="H12" i="52"/>
  <c r="H11" i="52"/>
  <c r="H10" i="52"/>
  <c r="H9" i="52"/>
  <c r="I9" i="52" s="1"/>
  <c r="F21" i="51"/>
  <c r="H20" i="51"/>
  <c r="H19" i="51"/>
  <c r="H18" i="51"/>
  <c r="H17" i="51"/>
  <c r="H16" i="51"/>
  <c r="H15" i="51"/>
  <c r="H14" i="51"/>
  <c r="H13" i="51"/>
  <c r="H12" i="51"/>
  <c r="H11" i="51"/>
  <c r="H10" i="51"/>
  <c r="I9" i="51"/>
  <c r="F21" i="50"/>
  <c r="H20" i="50"/>
  <c r="H19" i="50"/>
  <c r="H18" i="50"/>
  <c r="H17" i="50"/>
  <c r="H16" i="50"/>
  <c r="H15" i="50"/>
  <c r="I15" i="50" s="1"/>
  <c r="H14" i="50"/>
  <c r="H13" i="50"/>
  <c r="H12" i="50"/>
  <c r="H11" i="50"/>
  <c r="H10" i="50"/>
  <c r="H9" i="50"/>
  <c r="I14" i="59" l="1"/>
  <c r="E15" i="59"/>
  <c r="F16" i="59"/>
  <c r="I13" i="50"/>
  <c r="I17" i="50"/>
  <c r="I11" i="51"/>
  <c r="I13" i="51"/>
  <c r="I15" i="51"/>
  <c r="I17" i="51"/>
  <c r="I9" i="55"/>
  <c r="I13" i="55"/>
  <c r="I17" i="55"/>
  <c r="I9" i="56"/>
  <c r="I17" i="56"/>
  <c r="I10" i="57"/>
  <c r="I12" i="57"/>
  <c r="I14" i="57"/>
  <c r="I16" i="57"/>
  <c r="I20" i="57"/>
  <c r="I10" i="50"/>
  <c r="I16" i="50"/>
  <c r="I18" i="50"/>
  <c r="I20" i="50"/>
  <c r="I10" i="51"/>
  <c r="I14" i="51"/>
  <c r="I18" i="51"/>
  <c r="I10" i="55"/>
  <c r="I12" i="55"/>
  <c r="I14" i="55"/>
  <c r="I16" i="55"/>
  <c r="I18" i="55"/>
  <c r="I9" i="57"/>
  <c r="I13" i="57"/>
  <c r="I17" i="57"/>
  <c r="I10" i="52"/>
  <c r="I12" i="52"/>
  <c r="I14" i="52"/>
  <c r="I16" i="52"/>
  <c r="I10" i="56"/>
  <c r="I12" i="56"/>
  <c r="I14" i="56"/>
  <c r="I16" i="56"/>
  <c r="I18" i="56"/>
  <c r="I20" i="56"/>
  <c r="I20" i="55"/>
  <c r="I18" i="52"/>
  <c r="I20" i="51"/>
  <c r="I9" i="54"/>
  <c r="I12" i="54"/>
  <c r="I13" i="54"/>
  <c r="I16" i="54"/>
  <c r="I17" i="54"/>
  <c r="I18" i="54"/>
  <c r="I20" i="54"/>
  <c r="I19" i="51"/>
  <c r="I18" i="57"/>
  <c r="I9" i="58"/>
  <c r="I10" i="58"/>
  <c r="I11" i="58"/>
  <c r="I12" i="58"/>
  <c r="I13" i="58"/>
  <c r="I14" i="58"/>
  <c r="I15" i="58"/>
  <c r="I16" i="58"/>
  <c r="I17" i="58"/>
  <c r="I18" i="58"/>
  <c r="I19" i="58"/>
  <c r="I20" i="58"/>
  <c r="I14" i="54"/>
  <c r="I10" i="54"/>
  <c r="I20" i="52"/>
  <c r="I14" i="50"/>
  <c r="I12" i="50"/>
  <c r="I9" i="50"/>
  <c r="I11" i="57"/>
  <c r="I19" i="57"/>
  <c r="I15" i="52"/>
  <c r="I15" i="55"/>
  <c r="I15" i="54"/>
  <c r="I12" i="51"/>
  <c r="I15" i="57"/>
  <c r="I13" i="56"/>
  <c r="I11" i="55"/>
  <c r="I19" i="55"/>
  <c r="I11" i="54"/>
  <c r="I19" i="54"/>
  <c r="I11" i="52"/>
  <c r="I19" i="52"/>
  <c r="I16" i="51"/>
  <c r="I11" i="50"/>
  <c r="I19" i="50"/>
  <c r="F17" i="59" l="1"/>
  <c r="I15" i="59"/>
  <c r="F10" i="11"/>
  <c r="E10" i="11" s="1"/>
  <c r="E16" i="59"/>
  <c r="I21" i="56"/>
  <c r="H55" i="45" s="1"/>
  <c r="H58" i="45" s="1"/>
  <c r="I21" i="57"/>
  <c r="I21" i="58"/>
  <c r="I21" i="55"/>
  <c r="I21" i="54"/>
  <c r="I21" i="51"/>
  <c r="I21" i="50"/>
  <c r="H44" i="45" s="1"/>
  <c r="H54" i="45" s="1"/>
  <c r="I21" i="52"/>
  <c r="I23" i="58" l="1"/>
  <c r="G57" i="45" s="1"/>
  <c r="I23" i="57"/>
  <c r="I23" i="56"/>
  <c r="G55" i="45" s="1"/>
  <c r="I23" i="55"/>
  <c r="G49" i="45" s="1"/>
  <c r="I23" i="54"/>
  <c r="G48" i="45" s="1"/>
  <c r="I23" i="52"/>
  <c r="G46" i="45" s="1"/>
  <c r="I23" i="51"/>
  <c r="G45" i="45" s="1"/>
  <c r="I23" i="50"/>
  <c r="G44" i="45" s="1"/>
  <c r="I16" i="59"/>
  <c r="F11" i="11"/>
  <c r="E11" i="11" s="1"/>
  <c r="E17" i="59"/>
  <c r="F18" i="59"/>
  <c r="F22" i="49"/>
  <c r="J21" i="49"/>
  <c r="E21" i="49"/>
  <c r="J20" i="49"/>
  <c r="E20" i="49"/>
  <c r="J19" i="49"/>
  <c r="E19" i="49"/>
  <c r="J18" i="49"/>
  <c r="E18" i="49"/>
  <c r="J17" i="49"/>
  <c r="E17" i="49"/>
  <c r="J16" i="49"/>
  <c r="E16" i="49"/>
  <c r="J15" i="49"/>
  <c r="E15" i="49"/>
  <c r="J14" i="49"/>
  <c r="E14" i="49"/>
  <c r="J13" i="49"/>
  <c r="E13" i="49"/>
  <c r="J12" i="49"/>
  <c r="E12" i="49"/>
  <c r="J11" i="49"/>
  <c r="E11" i="49"/>
  <c r="J10" i="49"/>
  <c r="E10" i="49"/>
  <c r="J10" i="48"/>
  <c r="G56" i="45" l="1"/>
  <c r="G58" i="45" s="1"/>
  <c r="F19" i="59"/>
  <c r="I17" i="59"/>
  <c r="F12" i="11"/>
  <c r="E12" i="11" s="1"/>
  <c r="E18" i="59"/>
  <c r="K10" i="49"/>
  <c r="K11" i="49"/>
  <c r="K15" i="49"/>
  <c r="K19" i="49"/>
  <c r="K21" i="49"/>
  <c r="K10" i="48"/>
  <c r="K18" i="49"/>
  <c r="K17" i="49"/>
  <c r="K13" i="49"/>
  <c r="K12" i="49"/>
  <c r="K16" i="49"/>
  <c r="K20" i="49"/>
  <c r="K14" i="49"/>
  <c r="I18" i="59" l="1"/>
  <c r="F13" i="11"/>
  <c r="E13" i="11" s="1"/>
  <c r="E19" i="59"/>
  <c r="F20" i="59"/>
  <c r="K22" i="49"/>
  <c r="K24" i="49" s="1"/>
  <c r="F50" i="45" l="1"/>
  <c r="F54" i="45" s="1"/>
  <c r="I19" i="59"/>
  <c r="E20" i="59"/>
  <c r="F21" i="59"/>
  <c r="F14" i="11"/>
  <c r="E14" i="11" s="1"/>
  <c r="I20" i="59" l="1"/>
  <c r="I21" i="59" s="1"/>
  <c r="F15" i="11"/>
  <c r="E15" i="11" s="1"/>
  <c r="F11" i="48"/>
  <c r="I23" i="59" l="1"/>
  <c r="G50" i="45" s="1"/>
  <c r="G54" i="45" s="1"/>
  <c r="F10" i="13"/>
  <c r="E10" i="13" s="1"/>
  <c r="F10" i="15"/>
  <c r="E10" i="15" s="1"/>
  <c r="F10" i="41"/>
  <c r="F10" i="34"/>
  <c r="F10" i="36"/>
  <c r="F10" i="40"/>
  <c r="F10" i="18"/>
  <c r="E10" i="18" s="1"/>
  <c r="F16" i="11"/>
  <c r="E16" i="11" s="1"/>
  <c r="F10" i="14"/>
  <c r="E10" i="14" s="1"/>
  <c r="E11" i="48"/>
  <c r="J11" i="48"/>
  <c r="F12" i="48"/>
  <c r="E10" i="34" l="1"/>
  <c r="E10" i="36"/>
  <c r="E10" i="40"/>
  <c r="AC31" i="6"/>
  <c r="E10" i="41"/>
  <c r="F11" i="41"/>
  <c r="K11" i="48"/>
  <c r="F11" i="14"/>
  <c r="E11" i="14" s="1"/>
  <c r="F17" i="11"/>
  <c r="E17" i="11" s="1"/>
  <c r="F11" i="18"/>
  <c r="E11" i="18" s="1"/>
  <c r="F11" i="40"/>
  <c r="F11" i="36"/>
  <c r="F11" i="34"/>
  <c r="F11" i="15"/>
  <c r="E11" i="15" s="1"/>
  <c r="F11" i="13"/>
  <c r="E11" i="13" s="1"/>
  <c r="E12" i="48"/>
  <c r="J12" i="48"/>
  <c r="F13" i="48"/>
  <c r="F21" i="47"/>
  <c r="F12" i="45" s="1"/>
  <c r="F21" i="46"/>
  <c r="F7" i="45" s="1"/>
  <c r="H20" i="46"/>
  <c r="H19" i="46"/>
  <c r="H18" i="46"/>
  <c r="H17" i="46"/>
  <c r="H16" i="46"/>
  <c r="H15" i="46"/>
  <c r="H14" i="46"/>
  <c r="H13" i="46"/>
  <c r="H12" i="46"/>
  <c r="H11" i="46"/>
  <c r="H10" i="46"/>
  <c r="E11" i="34" l="1"/>
  <c r="E11" i="36"/>
  <c r="E11" i="40"/>
  <c r="E11" i="41"/>
  <c r="K12" i="48"/>
  <c r="F12" i="13"/>
  <c r="E12" i="13" s="1"/>
  <c r="F12" i="15"/>
  <c r="E12" i="15" s="1"/>
  <c r="F12" i="34"/>
  <c r="F12" i="36"/>
  <c r="F12" i="40"/>
  <c r="F12" i="18"/>
  <c r="E12" i="18" s="1"/>
  <c r="F18" i="11"/>
  <c r="E18" i="11" s="1"/>
  <c r="F12" i="14"/>
  <c r="E12" i="14" s="1"/>
  <c r="F12" i="41"/>
  <c r="E13" i="48"/>
  <c r="J13" i="48"/>
  <c r="F14" i="48"/>
  <c r="I10" i="46"/>
  <c r="I11" i="46"/>
  <c r="I12" i="46"/>
  <c r="I14" i="46"/>
  <c r="I18" i="46"/>
  <c r="I19" i="46"/>
  <c r="I20" i="46"/>
  <c r="I16" i="47"/>
  <c r="I17" i="46"/>
  <c r="I9" i="47"/>
  <c r="I11" i="47"/>
  <c r="I13" i="47"/>
  <c r="I17" i="47"/>
  <c r="I18" i="47"/>
  <c r="I19" i="47"/>
  <c r="I10" i="47"/>
  <c r="I13" i="46"/>
  <c r="I15" i="46"/>
  <c r="I16" i="46"/>
  <c r="I12" i="47"/>
  <c r="I14" i="47"/>
  <c r="I15" i="47"/>
  <c r="I20" i="47"/>
  <c r="F21" i="44"/>
  <c r="F42" i="45" s="1"/>
  <c r="I20" i="44"/>
  <c r="I19" i="44"/>
  <c r="I18" i="44"/>
  <c r="I17" i="44"/>
  <c r="I16" i="44"/>
  <c r="I15" i="44"/>
  <c r="I14" i="44"/>
  <c r="I13" i="44"/>
  <c r="I12" i="44"/>
  <c r="I11" i="44"/>
  <c r="I10" i="44"/>
  <c r="I9" i="44"/>
  <c r="F21" i="43"/>
  <c r="F41" i="45" s="1"/>
  <c r="I20" i="43"/>
  <c r="I19" i="43"/>
  <c r="I18" i="43"/>
  <c r="I17" i="43"/>
  <c r="I16" i="43"/>
  <c r="I15" i="43"/>
  <c r="I14" i="43"/>
  <c r="I13" i="43"/>
  <c r="I12" i="43"/>
  <c r="I11" i="43"/>
  <c r="I10" i="43"/>
  <c r="I9" i="43"/>
  <c r="I12" i="42"/>
  <c r="I13" i="42"/>
  <c r="I16" i="42"/>
  <c r="I17" i="42"/>
  <c r="I20" i="42"/>
  <c r="F21" i="42"/>
  <c r="F22" i="45" s="1"/>
  <c r="I19" i="42"/>
  <c r="I18" i="42"/>
  <c r="I15" i="42"/>
  <c r="I14" i="42"/>
  <c r="I11" i="42"/>
  <c r="I10" i="42"/>
  <c r="I10" i="41"/>
  <c r="I10" i="40"/>
  <c r="I9" i="40"/>
  <c r="F21" i="39"/>
  <c r="F34" i="45" s="1"/>
  <c r="I18" i="39"/>
  <c r="I14" i="39"/>
  <c r="I12" i="39"/>
  <c r="I10" i="39"/>
  <c r="I9" i="39"/>
  <c r="F21" i="38"/>
  <c r="H20" i="38"/>
  <c r="E20" i="38"/>
  <c r="H19" i="38"/>
  <c r="E19" i="38"/>
  <c r="H18" i="38"/>
  <c r="E18" i="38"/>
  <c r="H17" i="38"/>
  <c r="E17" i="38"/>
  <c r="H16" i="38"/>
  <c r="E16" i="38"/>
  <c r="H15" i="38"/>
  <c r="E15" i="38"/>
  <c r="H14" i="38"/>
  <c r="E14" i="38"/>
  <c r="H13" i="38"/>
  <c r="E13" i="38"/>
  <c r="H12" i="38"/>
  <c r="E12" i="38"/>
  <c r="H11" i="38"/>
  <c r="E11" i="38"/>
  <c r="H10" i="38"/>
  <c r="E10" i="38"/>
  <c r="H9" i="38"/>
  <c r="E9" i="38"/>
  <c r="H20" i="37"/>
  <c r="H19" i="37"/>
  <c r="H18" i="37"/>
  <c r="H17" i="37"/>
  <c r="H16" i="37"/>
  <c r="H15" i="37"/>
  <c r="H14" i="37"/>
  <c r="H13" i="37"/>
  <c r="H12" i="37"/>
  <c r="H11" i="37"/>
  <c r="H10" i="37"/>
  <c r="E9" i="37"/>
  <c r="F21" i="35"/>
  <c r="F26" i="45" s="1"/>
  <c r="I9" i="34"/>
  <c r="F21" i="33"/>
  <c r="F24" i="45" s="1"/>
  <c r="I11" i="40" l="1"/>
  <c r="E12" i="40"/>
  <c r="E12" i="36"/>
  <c r="I11" i="41"/>
  <c r="E12" i="34"/>
  <c r="F43" i="45"/>
  <c r="E12" i="41"/>
  <c r="K13" i="48"/>
  <c r="F13" i="14"/>
  <c r="E13" i="14" s="1"/>
  <c r="F20" i="11"/>
  <c r="E20" i="11" s="1"/>
  <c r="F19" i="11"/>
  <c r="E19" i="11" s="1"/>
  <c r="F13" i="18"/>
  <c r="E13" i="18" s="1"/>
  <c r="F13" i="40"/>
  <c r="F13" i="36"/>
  <c r="F13" i="34"/>
  <c r="F13" i="15"/>
  <c r="E13" i="15" s="1"/>
  <c r="F13" i="13"/>
  <c r="E13" i="13" s="1"/>
  <c r="F13" i="41"/>
  <c r="F15" i="48"/>
  <c r="E14" i="48"/>
  <c r="J14" i="48"/>
  <c r="I18" i="33"/>
  <c r="I20" i="33"/>
  <c r="I21" i="46"/>
  <c r="H7" i="45" s="1"/>
  <c r="I10" i="35"/>
  <c r="I12" i="38"/>
  <c r="I20" i="38"/>
  <c r="I17" i="39"/>
  <c r="I13" i="38"/>
  <c r="I17" i="38"/>
  <c r="I21" i="47"/>
  <c r="I14" i="38"/>
  <c r="I9" i="38"/>
  <c r="I9" i="35"/>
  <c r="I12" i="33"/>
  <c r="I15" i="33"/>
  <c r="I16" i="33"/>
  <c r="I12" i="35"/>
  <c r="I13" i="35"/>
  <c r="I14" i="35"/>
  <c r="I16" i="35"/>
  <c r="I17" i="35"/>
  <c r="I18" i="35"/>
  <c r="I20" i="35"/>
  <c r="I10" i="37"/>
  <c r="I11" i="38"/>
  <c r="I16" i="38"/>
  <c r="I18" i="38"/>
  <c r="E35" i="45"/>
  <c r="I10" i="34"/>
  <c r="I11" i="36"/>
  <c r="I11" i="34"/>
  <c r="I15" i="35"/>
  <c r="I10" i="36"/>
  <c r="I9" i="36"/>
  <c r="I19" i="35"/>
  <c r="I11" i="35"/>
  <c r="I10" i="33"/>
  <c r="I14" i="33"/>
  <c r="I13" i="33"/>
  <c r="I17" i="33"/>
  <c r="I9" i="33"/>
  <c r="I21" i="44"/>
  <c r="I21" i="43"/>
  <c r="I21" i="42"/>
  <c r="I11" i="39"/>
  <c r="I13" i="39"/>
  <c r="I15" i="39"/>
  <c r="I19" i="39"/>
  <c r="I16" i="39"/>
  <c r="I20" i="39"/>
  <c r="I15" i="38"/>
  <c r="I10" i="38"/>
  <c r="I19" i="38"/>
  <c r="I12" i="37"/>
  <c r="I14" i="37"/>
  <c r="I16" i="37"/>
  <c r="I18" i="37"/>
  <c r="I20" i="37"/>
  <c r="I17" i="37"/>
  <c r="I9" i="37"/>
  <c r="I19" i="37"/>
  <c r="I13" i="37"/>
  <c r="I11" i="37"/>
  <c r="I15" i="37"/>
  <c r="I11" i="33"/>
  <c r="I19" i="33"/>
  <c r="F21" i="32"/>
  <c r="F19" i="45" s="1"/>
  <c r="I18" i="32"/>
  <c r="I16" i="32"/>
  <c r="I15" i="32"/>
  <c r="I12" i="32"/>
  <c r="F21" i="31"/>
  <c r="F18" i="45" s="1"/>
  <c r="I17" i="31"/>
  <c r="F21" i="30"/>
  <c r="F15" i="45" s="1"/>
  <c r="I20" i="30"/>
  <c r="F21" i="29"/>
  <c r="F14" i="45" s="1"/>
  <c r="I17" i="29"/>
  <c r="I14" i="29"/>
  <c r="I13" i="29"/>
  <c r="I10" i="29"/>
  <c r="I9" i="29"/>
  <c r="F21" i="28"/>
  <c r="F11" i="45" s="1"/>
  <c r="I19" i="28"/>
  <c r="I18" i="28"/>
  <c r="I17" i="28"/>
  <c r="I13" i="28"/>
  <c r="I11" i="28"/>
  <c r="I10" i="28"/>
  <c r="I9" i="28"/>
  <c r="I18" i="27"/>
  <c r="I10" i="27"/>
  <c r="I11" i="27"/>
  <c r="I12" i="27"/>
  <c r="F21" i="27"/>
  <c r="F10" i="45" s="1"/>
  <c r="I17" i="27"/>
  <c r="I16" i="27"/>
  <c r="I12" i="34" l="1"/>
  <c r="I12" i="36"/>
  <c r="I12" i="40"/>
  <c r="I12" i="41"/>
  <c r="I23" i="42"/>
  <c r="G22" i="45" s="1"/>
  <c r="E13" i="36"/>
  <c r="I23" i="43"/>
  <c r="G41" i="45" s="1"/>
  <c r="I23" i="44"/>
  <c r="G42" i="45" s="1"/>
  <c r="F14" i="41"/>
  <c r="E13" i="34"/>
  <c r="E13" i="40"/>
  <c r="I23" i="47"/>
  <c r="G12" i="45" s="1"/>
  <c r="E13" i="41"/>
  <c r="F14" i="13"/>
  <c r="E14" i="13" s="1"/>
  <c r="F14" i="15"/>
  <c r="E14" i="15" s="1"/>
  <c r="F14" i="34"/>
  <c r="F14" i="36"/>
  <c r="F14" i="40"/>
  <c r="F14" i="18"/>
  <c r="E14" i="18" s="1"/>
  <c r="F14" i="14"/>
  <c r="E14" i="14" s="1"/>
  <c r="E15" i="48"/>
  <c r="J15" i="48"/>
  <c r="F16" i="48"/>
  <c r="K14" i="48"/>
  <c r="I23" i="46"/>
  <c r="G7" i="45" s="1"/>
  <c r="I16" i="28"/>
  <c r="I18" i="29"/>
  <c r="I11" i="30"/>
  <c r="I12" i="30"/>
  <c r="I15" i="30"/>
  <c r="I16" i="30"/>
  <c r="I19" i="30"/>
  <c r="I10" i="31"/>
  <c r="I21" i="35"/>
  <c r="I9" i="31"/>
  <c r="I11" i="31"/>
  <c r="I13" i="31"/>
  <c r="I19" i="29"/>
  <c r="I15" i="27"/>
  <c r="I12" i="28"/>
  <c r="I14" i="28"/>
  <c r="I15" i="28"/>
  <c r="I20" i="28"/>
  <c r="I12" i="29"/>
  <c r="I15" i="29"/>
  <c r="I16" i="29"/>
  <c r="I10" i="30"/>
  <c r="I14" i="30"/>
  <c r="I17" i="30"/>
  <c r="I18" i="30"/>
  <c r="I14" i="31"/>
  <c r="I18" i="31"/>
  <c r="I19" i="31"/>
  <c r="I13" i="32"/>
  <c r="I14" i="32"/>
  <c r="I17" i="32"/>
  <c r="I21" i="33"/>
  <c r="I13" i="30"/>
  <c r="I9" i="30"/>
  <c r="I11" i="29"/>
  <c r="I20" i="29"/>
  <c r="I10" i="32"/>
  <c r="I9" i="32"/>
  <c r="I21" i="39"/>
  <c r="I21" i="38"/>
  <c r="I21" i="37"/>
  <c r="H31" i="45" s="1"/>
  <c r="I20" i="32"/>
  <c r="I19" i="32"/>
  <c r="I11" i="32"/>
  <c r="I16" i="31"/>
  <c r="I20" i="31"/>
  <c r="I12" i="31"/>
  <c r="I15" i="31"/>
  <c r="I20" i="27"/>
  <c r="I19" i="27"/>
  <c r="I13" i="27"/>
  <c r="I14" i="27"/>
  <c r="I9" i="27"/>
  <c r="F21" i="26"/>
  <c r="F8" i="45" s="1"/>
  <c r="I20" i="26"/>
  <c r="I18" i="26"/>
  <c r="I15" i="26"/>
  <c r="I14" i="26"/>
  <c r="I13" i="26"/>
  <c r="I12" i="26"/>
  <c r="I10" i="26"/>
  <c r="I9" i="26"/>
  <c r="I13" i="41" l="1"/>
  <c r="I13" i="36"/>
  <c r="I13" i="40"/>
  <c r="G43" i="45"/>
  <c r="E14" i="36"/>
  <c r="E14" i="41"/>
  <c r="I23" i="38"/>
  <c r="G32" i="45" s="1"/>
  <c r="I23" i="33"/>
  <c r="G24" i="45" s="1"/>
  <c r="E14" i="40"/>
  <c r="E14" i="34"/>
  <c r="I23" i="37"/>
  <c r="G31" i="45" s="1"/>
  <c r="I23" i="35"/>
  <c r="G26" i="45" s="1"/>
  <c r="K15" i="48"/>
  <c r="F15" i="14"/>
  <c r="E15" i="14" s="1"/>
  <c r="F15" i="18"/>
  <c r="E15" i="18" s="1"/>
  <c r="F15" i="40"/>
  <c r="F15" i="36"/>
  <c r="F15" i="34"/>
  <c r="F15" i="15"/>
  <c r="E15" i="15" s="1"/>
  <c r="F15" i="13"/>
  <c r="E15" i="13" s="1"/>
  <c r="I13" i="34"/>
  <c r="F15" i="41"/>
  <c r="I23" i="39"/>
  <c r="G34" i="45" s="1"/>
  <c r="E16" i="48"/>
  <c r="J16" i="48"/>
  <c r="F17" i="48"/>
  <c r="I21" i="30"/>
  <c r="I21" i="28"/>
  <c r="I21" i="31"/>
  <c r="I21" i="29"/>
  <c r="I21" i="32"/>
  <c r="I21" i="27"/>
  <c r="I17" i="26"/>
  <c r="I16" i="26"/>
  <c r="I11" i="26"/>
  <c r="I19" i="26"/>
  <c r="I12" i="25"/>
  <c r="I14" i="25"/>
  <c r="I16" i="25"/>
  <c r="I18" i="25"/>
  <c r="F21" i="25"/>
  <c r="F6" i="45" s="1"/>
  <c r="I15" i="25"/>
  <c r="I11" i="25"/>
  <c r="I9" i="23"/>
  <c r="F4" i="45"/>
  <c r="I14" i="34" l="1"/>
  <c r="I14" i="40"/>
  <c r="I14" i="36"/>
  <c r="I14" i="41"/>
  <c r="I23" i="32"/>
  <c r="G19" i="45" s="1"/>
  <c r="E15" i="36"/>
  <c r="I23" i="28"/>
  <c r="G11" i="45" s="1"/>
  <c r="E15" i="41"/>
  <c r="F16" i="13"/>
  <c r="E16" i="13" s="1"/>
  <c r="F16" i="15"/>
  <c r="E16" i="15" s="1"/>
  <c r="F16" i="34"/>
  <c r="F16" i="36"/>
  <c r="F16" i="40"/>
  <c r="F16" i="18"/>
  <c r="E16" i="18" s="1"/>
  <c r="F16" i="14"/>
  <c r="E16" i="14" s="1"/>
  <c r="I23" i="31"/>
  <c r="G18" i="45" s="1"/>
  <c r="I23" i="30"/>
  <c r="G15" i="45" s="1"/>
  <c r="F16" i="41"/>
  <c r="E15" i="34"/>
  <c r="E15" i="40"/>
  <c r="E17" i="48"/>
  <c r="J17" i="48"/>
  <c r="F18" i="48"/>
  <c r="K16" i="48"/>
  <c r="I23" i="29"/>
  <c r="G14" i="45" s="1"/>
  <c r="I23" i="27"/>
  <c r="G10" i="45" s="1"/>
  <c r="I11" i="23"/>
  <c r="I15" i="23"/>
  <c r="I19" i="23"/>
  <c r="I12" i="23"/>
  <c r="I16" i="23"/>
  <c r="I20" i="23"/>
  <c r="I9" i="25"/>
  <c r="I13" i="25"/>
  <c r="I13" i="23"/>
  <c r="I14" i="23"/>
  <c r="I18" i="23"/>
  <c r="I19" i="25"/>
  <c r="I10" i="23"/>
  <c r="I17" i="23"/>
  <c r="I21" i="26"/>
  <c r="I10" i="25"/>
  <c r="I20" i="25"/>
  <c r="I17" i="25"/>
  <c r="I17" i="21"/>
  <c r="I20" i="21"/>
  <c r="I18" i="21"/>
  <c r="I12" i="21"/>
  <c r="I10" i="21"/>
  <c r="I16" i="21"/>
  <c r="I11" i="21"/>
  <c r="I15" i="21"/>
  <c r="I19" i="21"/>
  <c r="I13" i="21"/>
  <c r="I14" i="21"/>
  <c r="I9" i="21"/>
  <c r="I15" i="34" l="1"/>
  <c r="I15" i="36"/>
  <c r="I15" i="41"/>
  <c r="E16" i="36"/>
  <c r="I15" i="40"/>
  <c r="E16" i="41"/>
  <c r="I23" i="26"/>
  <c r="G8" i="45" s="1"/>
  <c r="E16" i="40"/>
  <c r="E16" i="34"/>
  <c r="F17" i="41"/>
  <c r="F17" i="14"/>
  <c r="E17" i="14" s="1"/>
  <c r="F17" i="18"/>
  <c r="E17" i="18" s="1"/>
  <c r="F17" i="40"/>
  <c r="F17" i="36"/>
  <c r="F17" i="34"/>
  <c r="F17" i="15"/>
  <c r="E17" i="15" s="1"/>
  <c r="F17" i="13"/>
  <c r="E17" i="13" s="1"/>
  <c r="F19" i="48"/>
  <c r="E18" i="48"/>
  <c r="J18" i="48"/>
  <c r="K17" i="48"/>
  <c r="I21" i="23"/>
  <c r="H3" i="45" s="1"/>
  <c r="I21" i="25"/>
  <c r="I21" i="21"/>
  <c r="I16" i="34" l="1"/>
  <c r="E17" i="36"/>
  <c r="I16" i="36"/>
  <c r="K18" i="48"/>
  <c r="I16" i="40"/>
  <c r="I16" i="41"/>
  <c r="E17" i="41"/>
  <c r="E17" i="34"/>
  <c r="E17" i="40"/>
  <c r="F18" i="13"/>
  <c r="E18" i="13" s="1"/>
  <c r="F18" i="15"/>
  <c r="E18" i="15" s="1"/>
  <c r="F18" i="34"/>
  <c r="F18" i="36"/>
  <c r="F18" i="40"/>
  <c r="F19" i="18"/>
  <c r="E19" i="18" s="1"/>
  <c r="F18" i="18"/>
  <c r="E18" i="18" s="1"/>
  <c r="F18" i="14"/>
  <c r="E18" i="14" s="1"/>
  <c r="F18" i="41"/>
  <c r="F21" i="48"/>
  <c r="F20" i="48"/>
  <c r="E19" i="48"/>
  <c r="J19" i="48"/>
  <c r="I23" i="25"/>
  <c r="G6" i="45" s="1"/>
  <c r="I23" i="21"/>
  <c r="G4" i="45" s="1"/>
  <c r="I23" i="23"/>
  <c r="F21" i="19"/>
  <c r="F39" i="45" s="1"/>
  <c r="H20" i="19"/>
  <c r="H19" i="19"/>
  <c r="H18" i="19"/>
  <c r="H17" i="19"/>
  <c r="H16" i="19"/>
  <c r="H15" i="19"/>
  <c r="H14" i="19"/>
  <c r="H13" i="19"/>
  <c r="H12" i="19"/>
  <c r="H11" i="19"/>
  <c r="H10" i="19"/>
  <c r="H9" i="19"/>
  <c r="H20" i="18"/>
  <c r="H17" i="18"/>
  <c r="H16" i="18"/>
  <c r="H15" i="18"/>
  <c r="H14" i="18"/>
  <c r="H13" i="18"/>
  <c r="H12" i="18"/>
  <c r="H11" i="18"/>
  <c r="H10" i="18"/>
  <c r="H9" i="18"/>
  <c r="F21" i="17"/>
  <c r="F36" i="45" s="1"/>
  <c r="H20" i="17"/>
  <c r="H19" i="17"/>
  <c r="H18" i="17"/>
  <c r="H17" i="17"/>
  <c r="H16" i="17"/>
  <c r="H15" i="17"/>
  <c r="H14" i="17"/>
  <c r="H13" i="17"/>
  <c r="H12" i="17"/>
  <c r="H11" i="17"/>
  <c r="H10" i="17"/>
  <c r="H9" i="17"/>
  <c r="F21" i="16"/>
  <c r="F30" i="45" s="1"/>
  <c r="H20" i="16"/>
  <c r="I20" i="16" s="1"/>
  <c r="H19" i="16"/>
  <c r="I19" i="16" s="1"/>
  <c r="H18" i="16"/>
  <c r="I18" i="16" s="1"/>
  <c r="H17" i="16"/>
  <c r="H16" i="16"/>
  <c r="H15" i="16"/>
  <c r="I15" i="16" s="1"/>
  <c r="H14" i="16"/>
  <c r="I14" i="16" s="1"/>
  <c r="H13" i="16"/>
  <c r="H12" i="16"/>
  <c r="H11" i="16"/>
  <c r="I11" i="16" s="1"/>
  <c r="H10" i="16"/>
  <c r="H9" i="16"/>
  <c r="H17" i="15"/>
  <c r="H16" i="15"/>
  <c r="H15" i="15"/>
  <c r="H14" i="15"/>
  <c r="H13" i="15"/>
  <c r="H12" i="15"/>
  <c r="H11" i="15"/>
  <c r="H10" i="15"/>
  <c r="H9" i="15"/>
  <c r="G3" i="45" l="1"/>
  <c r="I17" i="36"/>
  <c r="E18" i="36"/>
  <c r="I17" i="40"/>
  <c r="H18" i="15"/>
  <c r="I18" i="15" s="1"/>
  <c r="H18" i="18"/>
  <c r="I18" i="18" s="1"/>
  <c r="F21" i="18"/>
  <c r="F38" i="45" s="1"/>
  <c r="I17" i="41"/>
  <c r="H19" i="18"/>
  <c r="I19" i="18" s="1"/>
  <c r="K19" i="48"/>
  <c r="E18" i="41"/>
  <c r="E18" i="40"/>
  <c r="E18" i="34"/>
  <c r="I17" i="34"/>
  <c r="F20" i="41"/>
  <c r="F19" i="41"/>
  <c r="F20" i="14"/>
  <c r="E20" i="14" s="1"/>
  <c r="F19" i="14"/>
  <c r="E19" i="14" s="1"/>
  <c r="F20" i="40"/>
  <c r="F19" i="40"/>
  <c r="F20" i="36"/>
  <c r="F19" i="36"/>
  <c r="F20" i="34"/>
  <c r="F19" i="34"/>
  <c r="F20" i="15"/>
  <c r="F19" i="15"/>
  <c r="F20" i="13"/>
  <c r="E20" i="13" s="1"/>
  <c r="F19" i="13"/>
  <c r="E19" i="13" s="1"/>
  <c r="I15" i="19"/>
  <c r="I11" i="19"/>
  <c r="E20" i="48"/>
  <c r="J20" i="48"/>
  <c r="E21" i="48"/>
  <c r="J21" i="48"/>
  <c r="F22" i="48"/>
  <c r="I14" i="19"/>
  <c r="I12" i="19"/>
  <c r="I9" i="17"/>
  <c r="I13" i="17"/>
  <c r="I10" i="19"/>
  <c r="I20" i="19"/>
  <c r="I10" i="15"/>
  <c r="I10" i="16"/>
  <c r="I10" i="17"/>
  <c r="I18" i="17"/>
  <c r="I18" i="19"/>
  <c r="I19" i="19"/>
  <c r="I10" i="18"/>
  <c r="I14" i="18"/>
  <c r="I11" i="18"/>
  <c r="I13" i="18"/>
  <c r="I16" i="15"/>
  <c r="I17" i="19"/>
  <c r="I17" i="18"/>
  <c r="I15" i="17"/>
  <c r="I17" i="17"/>
  <c r="I19" i="17"/>
  <c r="I20" i="17"/>
  <c r="H40" i="45" s="1"/>
  <c r="I13" i="16"/>
  <c r="I17" i="16"/>
  <c r="I11" i="15"/>
  <c r="I15" i="15"/>
  <c r="I13" i="15"/>
  <c r="I17" i="15"/>
  <c r="I13" i="19"/>
  <c r="I16" i="19"/>
  <c r="I9" i="19"/>
  <c r="I15" i="18"/>
  <c r="I9" i="18"/>
  <c r="I12" i="18"/>
  <c r="I16" i="18"/>
  <c r="I20" i="18"/>
  <c r="I14" i="17"/>
  <c r="I11" i="17"/>
  <c r="I16" i="17"/>
  <c r="I12" i="17"/>
  <c r="I12" i="16"/>
  <c r="I16" i="16"/>
  <c r="I9" i="16"/>
  <c r="I14" i="15"/>
  <c r="I12" i="15"/>
  <c r="I9" i="15"/>
  <c r="H18" i="14"/>
  <c r="H17" i="14"/>
  <c r="H16" i="14"/>
  <c r="H15" i="14"/>
  <c r="H14" i="14"/>
  <c r="H13" i="14"/>
  <c r="H12" i="14"/>
  <c r="H11" i="14"/>
  <c r="H10" i="14"/>
  <c r="H9" i="14"/>
  <c r="I18" i="34" l="1"/>
  <c r="E19" i="36"/>
  <c r="I18" i="36"/>
  <c r="I18" i="41"/>
  <c r="H20" i="14"/>
  <c r="I20" i="14" s="1"/>
  <c r="K20" i="48"/>
  <c r="F21" i="14"/>
  <c r="F27" i="45" s="1"/>
  <c r="E19" i="41"/>
  <c r="E20" i="41"/>
  <c r="H19" i="14"/>
  <c r="I19" i="14" s="1"/>
  <c r="K21" i="48"/>
  <c r="E19" i="15"/>
  <c r="F21" i="15"/>
  <c r="F29" i="45" s="1"/>
  <c r="H19" i="15"/>
  <c r="E19" i="34"/>
  <c r="E19" i="40"/>
  <c r="I18" i="40"/>
  <c r="F21" i="41"/>
  <c r="F37" i="45" s="1"/>
  <c r="E20" i="15"/>
  <c r="H20" i="15"/>
  <c r="E20" i="34"/>
  <c r="F21" i="34"/>
  <c r="F25" i="45" s="1"/>
  <c r="E20" i="40"/>
  <c r="F21" i="40"/>
  <c r="F35" i="45" s="1"/>
  <c r="E20" i="36"/>
  <c r="F21" i="36"/>
  <c r="F28" i="45" s="1"/>
  <c r="I16" i="14"/>
  <c r="I18" i="14"/>
  <c r="I11" i="14"/>
  <c r="I15" i="14"/>
  <c r="I17" i="14"/>
  <c r="I10" i="14"/>
  <c r="I21" i="19"/>
  <c r="I21" i="18"/>
  <c r="I21" i="17"/>
  <c r="I21" i="16"/>
  <c r="I14" i="14"/>
  <c r="I12" i="14"/>
  <c r="I13" i="14"/>
  <c r="I9" i="14"/>
  <c r="F21" i="13"/>
  <c r="F23" i="45" s="1"/>
  <c r="H20" i="13"/>
  <c r="H19" i="13"/>
  <c r="H18" i="13"/>
  <c r="H17" i="13"/>
  <c r="H16" i="13"/>
  <c r="H15" i="13"/>
  <c r="H14" i="13"/>
  <c r="H13" i="13"/>
  <c r="H12" i="13"/>
  <c r="H11" i="13"/>
  <c r="H10" i="13"/>
  <c r="H9" i="13"/>
  <c r="I19" i="34" l="1"/>
  <c r="F40" i="45"/>
  <c r="I19" i="41"/>
  <c r="I20" i="36"/>
  <c r="I20" i="40"/>
  <c r="I20" i="41"/>
  <c r="I20" i="34"/>
  <c r="I19" i="36"/>
  <c r="K22" i="48"/>
  <c r="K24" i="48" s="1"/>
  <c r="I23" i="19"/>
  <c r="G39" i="45" s="1"/>
  <c r="I20" i="15"/>
  <c r="I19" i="40"/>
  <c r="I19" i="15"/>
  <c r="I23" i="18"/>
  <c r="G38" i="45" s="1"/>
  <c r="I23" i="17"/>
  <c r="G36" i="45" s="1"/>
  <c r="I23" i="16"/>
  <c r="G30" i="45" s="1"/>
  <c r="I15" i="13"/>
  <c r="I20" i="13"/>
  <c r="I9" i="13"/>
  <c r="I13" i="13"/>
  <c r="I17" i="13"/>
  <c r="I10" i="13"/>
  <c r="I12" i="13"/>
  <c r="I14" i="13"/>
  <c r="I16" i="13"/>
  <c r="I18" i="13"/>
  <c r="I21" i="14"/>
  <c r="I11" i="13"/>
  <c r="I19" i="13"/>
  <c r="F21" i="12"/>
  <c r="F21" i="45" s="1"/>
  <c r="H20" i="12"/>
  <c r="H19" i="12"/>
  <c r="H18" i="12"/>
  <c r="H17" i="12"/>
  <c r="H16" i="12"/>
  <c r="H15" i="12"/>
  <c r="H14" i="12"/>
  <c r="H13" i="12"/>
  <c r="H12" i="12"/>
  <c r="H11" i="12"/>
  <c r="H10" i="12"/>
  <c r="H9" i="12"/>
  <c r="H20" i="11"/>
  <c r="H19" i="11"/>
  <c r="H18" i="11"/>
  <c r="H17" i="11"/>
  <c r="H16" i="11"/>
  <c r="H15" i="11"/>
  <c r="H14" i="11"/>
  <c r="H13" i="11"/>
  <c r="H12" i="11"/>
  <c r="I12" i="11" s="1"/>
  <c r="H11" i="11"/>
  <c r="H10" i="11"/>
  <c r="I10" i="11" s="1"/>
  <c r="F21" i="11"/>
  <c r="F20" i="45" s="1"/>
  <c r="H20" i="9"/>
  <c r="H19" i="9"/>
  <c r="H18" i="9"/>
  <c r="I18" i="9" s="1"/>
  <c r="H17" i="9"/>
  <c r="H16" i="9"/>
  <c r="I16" i="9" s="1"/>
  <c r="H15" i="9"/>
  <c r="I15" i="9" s="1"/>
  <c r="H14" i="9"/>
  <c r="H13" i="9"/>
  <c r="H12" i="9"/>
  <c r="F21" i="9"/>
  <c r="F13" i="45" s="1"/>
  <c r="H20" i="8"/>
  <c r="I20" i="8" s="1"/>
  <c r="H9" i="45" s="1"/>
  <c r="H19" i="8"/>
  <c r="H18" i="8"/>
  <c r="H17" i="8"/>
  <c r="I17" i="8" s="1"/>
  <c r="H16" i="8"/>
  <c r="I16" i="8" s="1"/>
  <c r="H15" i="8"/>
  <c r="H14" i="8"/>
  <c r="H13" i="8"/>
  <c r="H12" i="8"/>
  <c r="H11" i="8"/>
  <c r="H10" i="8"/>
  <c r="H9" i="8"/>
  <c r="F21" i="8"/>
  <c r="F9" i="45" s="1"/>
  <c r="E42" i="45"/>
  <c r="I21" i="36" l="1"/>
  <c r="I23" i="36" s="1"/>
  <c r="G28" i="45" s="1"/>
  <c r="I21" i="34"/>
  <c r="I21" i="41"/>
  <c r="I21" i="40"/>
  <c r="I21" i="15"/>
  <c r="I23" i="14"/>
  <c r="G27" i="45" s="1"/>
  <c r="I18" i="8"/>
  <c r="I12" i="9"/>
  <c r="I15" i="11"/>
  <c r="I9" i="12"/>
  <c r="I17" i="12"/>
  <c r="I10" i="12"/>
  <c r="I14" i="12"/>
  <c r="I18" i="12"/>
  <c r="I20" i="12"/>
  <c r="I16" i="11"/>
  <c r="E41" i="45"/>
  <c r="E43" i="45" s="1"/>
  <c r="I13" i="8"/>
  <c r="I14" i="9"/>
  <c r="I14" i="8"/>
  <c r="I13" i="9"/>
  <c r="I20" i="9"/>
  <c r="H10" i="9"/>
  <c r="I10" i="9" s="1"/>
  <c r="I21" i="13"/>
  <c r="I19" i="12"/>
  <c r="I12" i="12"/>
  <c r="I16" i="12"/>
  <c r="I19" i="11"/>
  <c r="I20" i="11"/>
  <c r="I18" i="11"/>
  <c r="I17" i="11"/>
  <c r="I9" i="9"/>
  <c r="I16" i="10"/>
  <c r="I13" i="12"/>
  <c r="I15" i="12"/>
  <c r="I11" i="12"/>
  <c r="I14" i="11"/>
  <c r="I11" i="11"/>
  <c r="I13" i="11"/>
  <c r="H9" i="11"/>
  <c r="I9" i="11" s="1"/>
  <c r="I17" i="10"/>
  <c r="I19" i="9"/>
  <c r="I17" i="9"/>
  <c r="H11" i="9"/>
  <c r="I11" i="9" s="1"/>
  <c r="I15" i="8"/>
  <c r="I12" i="8"/>
  <c r="I19" i="8"/>
  <c r="I11" i="8"/>
  <c r="I10" i="8"/>
  <c r="I9" i="8"/>
  <c r="I23" i="41" l="1"/>
  <c r="G37" i="45" s="1"/>
  <c r="I23" i="40"/>
  <c r="G35" i="45" s="1"/>
  <c r="I23" i="15"/>
  <c r="G29" i="45" s="1"/>
  <c r="I23" i="34"/>
  <c r="G25" i="45" s="1"/>
  <c r="I23" i="13"/>
  <c r="G23" i="45" s="1"/>
  <c r="I21" i="12"/>
  <c r="I21" i="11"/>
  <c r="I21" i="9"/>
  <c r="I21" i="8"/>
  <c r="G40" i="45" l="1"/>
  <c r="F9" i="24"/>
  <c r="H9" i="24" s="1"/>
  <c r="G8" i="6"/>
  <c r="H9" i="10"/>
  <c r="H20" i="10"/>
  <c r="E20" i="10"/>
  <c r="I23" i="8"/>
  <c r="G9" i="45" s="1"/>
  <c r="I23" i="12"/>
  <c r="G21" i="45" s="1"/>
  <c r="E18" i="10"/>
  <c r="H18" i="10"/>
  <c r="E19" i="10"/>
  <c r="H19" i="10"/>
  <c r="I23" i="11"/>
  <c r="G20" i="45" s="1"/>
  <c r="I23" i="9"/>
  <c r="G13" i="45" s="1"/>
  <c r="E4" i="45"/>
  <c r="E5" i="45"/>
  <c r="E7" i="45"/>
  <c r="E8" i="45"/>
  <c r="E9" i="45"/>
  <c r="E10" i="45"/>
  <c r="E11" i="45"/>
  <c r="E12" i="45"/>
  <c r="E13" i="45"/>
  <c r="E14" i="45"/>
  <c r="E15" i="45"/>
  <c r="E34" i="45"/>
  <c r="E37" i="45"/>
  <c r="E38" i="45"/>
  <c r="E39" i="45"/>
  <c r="I8" i="6" l="1"/>
  <c r="G36" i="6"/>
  <c r="G62" i="6" s="1"/>
  <c r="E9" i="10"/>
  <c r="I9" i="10" s="1"/>
  <c r="E9" i="24"/>
  <c r="AC19" i="6"/>
  <c r="E3" i="45"/>
  <c r="F3" i="45"/>
  <c r="I19" i="10"/>
  <c r="F10" i="24"/>
  <c r="H10" i="24" s="1"/>
  <c r="E6" i="45"/>
  <c r="I18" i="10"/>
  <c r="I20" i="10"/>
  <c r="E36" i="45"/>
  <c r="E40" i="45" s="1"/>
  <c r="I9" i="24" l="1"/>
  <c r="E33" i="45"/>
  <c r="K8" i="6"/>
  <c r="I36" i="6"/>
  <c r="I62" i="6" s="1"/>
  <c r="E10" i="24"/>
  <c r="E10" i="10"/>
  <c r="H10" i="10"/>
  <c r="F11" i="24"/>
  <c r="H11" i="24" s="1"/>
  <c r="M8" i="6" l="1"/>
  <c r="K36" i="6"/>
  <c r="K62" i="6" s="1"/>
  <c r="I10" i="24"/>
  <c r="E11" i="24"/>
  <c r="F12" i="24"/>
  <c r="H12" i="24" s="1"/>
  <c r="H11" i="10"/>
  <c r="E11" i="10"/>
  <c r="I10" i="10"/>
  <c r="O8" i="6" l="1"/>
  <c r="M36" i="6"/>
  <c r="M62" i="6" s="1"/>
  <c r="I11" i="10"/>
  <c r="E12" i="24"/>
  <c r="H12" i="10"/>
  <c r="E12" i="10"/>
  <c r="I11" i="24"/>
  <c r="F13" i="24"/>
  <c r="H13" i="24" s="1"/>
  <c r="Q8" i="6" l="1"/>
  <c r="F15" i="24" s="1"/>
  <c r="H15" i="24" s="1"/>
  <c r="O36" i="6"/>
  <c r="O62" i="6" s="1"/>
  <c r="I12" i="24"/>
  <c r="F14" i="24"/>
  <c r="H14" i="24" s="1"/>
  <c r="E13" i="10"/>
  <c r="H13" i="10"/>
  <c r="E13" i="24"/>
  <c r="I12" i="10"/>
  <c r="S8" i="6" l="1"/>
  <c r="Q36" i="6"/>
  <c r="Q62" i="6" s="1"/>
  <c r="I13" i="10"/>
  <c r="E14" i="24"/>
  <c r="E14" i="10"/>
  <c r="H14" i="10"/>
  <c r="I13" i="24"/>
  <c r="E15" i="24"/>
  <c r="U8" i="6" l="1"/>
  <c r="S36" i="6"/>
  <c r="S62" i="6" s="1"/>
  <c r="F16" i="24"/>
  <c r="H16" i="24" s="1"/>
  <c r="I14" i="24"/>
  <c r="I15" i="24"/>
  <c r="I14" i="10"/>
  <c r="H15" i="10"/>
  <c r="E15" i="10"/>
  <c r="F21" i="10"/>
  <c r="F17" i="45" s="1"/>
  <c r="E16" i="24" l="1"/>
  <c r="W8" i="6"/>
  <c r="U36" i="6"/>
  <c r="U62" i="6" s="1"/>
  <c r="F17" i="24"/>
  <c r="H17" i="24" s="1"/>
  <c r="I15" i="10"/>
  <c r="I21" i="10" s="1"/>
  <c r="I16" i="24" l="1"/>
  <c r="Y8" i="6"/>
  <c r="W36" i="6"/>
  <c r="W62" i="6" s="1"/>
  <c r="F18" i="24"/>
  <c r="H18" i="24" s="1"/>
  <c r="E17" i="24"/>
  <c r="I23" i="10"/>
  <c r="G17" i="45" s="1"/>
  <c r="E59" i="45"/>
  <c r="E18" i="24" l="1"/>
  <c r="AA8" i="6"/>
  <c r="Y36" i="6"/>
  <c r="Y62" i="6" s="1"/>
  <c r="F19" i="24"/>
  <c r="H19" i="24" s="1"/>
  <c r="I17" i="24"/>
  <c r="I18" i="24" l="1"/>
  <c r="E19" i="24"/>
  <c r="AA36" i="6"/>
  <c r="AA62" i="6" s="1"/>
  <c r="F20" i="24"/>
  <c r="AC8" i="6"/>
  <c r="AC36" i="6" s="1"/>
  <c r="AC62" i="6" s="1"/>
  <c r="F21" i="24" l="1"/>
  <c r="F5" i="45" s="1"/>
  <c r="F33" i="45" s="1"/>
  <c r="F59" i="45" s="1"/>
  <c r="H20" i="24"/>
  <c r="I19" i="24"/>
  <c r="E20" i="24"/>
  <c r="I20" i="24" l="1"/>
  <c r="I21" i="24" l="1"/>
  <c r="I23" i="24" l="1"/>
  <c r="G5" i="45" s="1"/>
  <c r="G33" i="45" s="1"/>
  <c r="G59" i="45" s="1"/>
  <c r="H5" i="45"/>
  <c r="H33" i="45" s="1"/>
  <c r="H59"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今市</author>
  </authors>
  <commentList>
    <comment ref="D4" authorId="0" shapeId="0" xr:uid="{00000000-0006-0000-0100-000001000000}">
      <text>
        <r>
          <rPr>
            <sz val="9"/>
            <color indexed="81"/>
            <rFont val="ＭＳ Ｐゴシック"/>
            <family val="3"/>
            <charset val="128"/>
          </rPr>
          <t>検針日の属する月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栃木県</author>
  </authors>
  <commentList>
    <comment ref="B7" authorId="0" shapeId="0" xr:uid="{00000000-0006-0000-1D00-000001000000}">
      <text>
        <r>
          <rPr>
            <sz val="9"/>
            <color indexed="81"/>
            <rFont val="ＭＳ Ｐゴシック"/>
            <family val="3"/>
            <charset val="128"/>
          </rPr>
          <t>緑部分、県が入力</t>
        </r>
      </text>
    </comment>
    <comment ref="C7" authorId="0" shapeId="0" xr:uid="{00000000-0006-0000-1D00-000002000000}">
      <text>
        <r>
          <rPr>
            <sz val="9"/>
            <color indexed="81"/>
            <rFont val="ＭＳ Ｐゴシック"/>
            <family val="3"/>
            <charset val="128"/>
          </rPr>
          <t>赤部分、設計時は県が現行単価を参考に入力
入札、見積依頼時は削除して送付</t>
        </r>
      </text>
    </comment>
    <comment ref="F7" authorId="0" shapeId="0" xr:uid="{00000000-0006-0000-1D00-000003000000}">
      <text>
        <r>
          <rPr>
            <sz val="9"/>
            <color indexed="81"/>
            <rFont val="ＭＳ Ｐゴシック"/>
            <family val="3"/>
            <charset val="128"/>
          </rPr>
          <t>緑部分、県が入力</t>
        </r>
      </text>
    </comment>
    <comment ref="G7" authorId="0" shapeId="0" xr:uid="{00000000-0006-0000-1D00-000004000000}">
      <text>
        <r>
          <rPr>
            <sz val="9"/>
            <color indexed="81"/>
            <rFont val="ＭＳ Ｐゴシック"/>
            <family val="3"/>
            <charset val="128"/>
          </rPr>
          <t>赤部分、設計時は県が現行単価を参考に入力
入札、見積依頼時は削除して送付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小窪　大介</author>
  </authors>
  <commentList>
    <comment ref="B7" authorId="0" shapeId="0" xr:uid="{428B5075-3035-41C1-9794-A073694FC393}">
      <text>
        <r>
          <rPr>
            <b/>
            <sz val="9"/>
            <color indexed="81"/>
            <rFont val="MS P ゴシック"/>
            <family val="3"/>
            <charset val="128"/>
          </rPr>
          <t>現契約種別：定額電灯
現契約電力：400W</t>
        </r>
      </text>
    </comment>
    <comment ref="F7" authorId="0" shapeId="0" xr:uid="{CF6CB7A8-BB55-412A-B9EB-06917E679C40}">
      <text>
        <r>
          <rPr>
            <b/>
            <sz val="9"/>
            <color indexed="81"/>
            <rFont val="MS P ゴシック"/>
            <family val="3"/>
            <charset val="128"/>
          </rPr>
          <t>現契約種別：定額電灯
現契約電力：400W</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小窪　大介</author>
  </authors>
  <commentList>
    <comment ref="B7" authorId="0" shapeId="0" xr:uid="{579ECE80-EF10-4B37-8E13-7180D4A65ABF}">
      <text>
        <r>
          <rPr>
            <b/>
            <sz val="9"/>
            <color indexed="81"/>
            <rFont val="MS P ゴシック"/>
            <family val="3"/>
            <charset val="128"/>
          </rPr>
          <t>現契約種別：定額電灯(小型機器)
現契約電力：50vA</t>
        </r>
        <r>
          <rPr>
            <sz val="9"/>
            <color indexed="81"/>
            <rFont val="MS P ゴシック"/>
            <family val="3"/>
            <charset val="128"/>
          </rPr>
          <t xml:space="preserve">
</t>
        </r>
      </text>
    </comment>
    <comment ref="F7" authorId="0" shapeId="0" xr:uid="{D59F4D5B-DBE8-41B1-878E-9F4ED19C79C9}">
      <text>
        <r>
          <rPr>
            <b/>
            <sz val="9"/>
            <color indexed="81"/>
            <rFont val="MS P ゴシック"/>
            <family val="3"/>
            <charset val="128"/>
          </rPr>
          <t xml:space="preserve">現契約種別：定額電灯(小型機器)
現契約電力：50vA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栃木県</author>
  </authors>
  <commentList>
    <comment ref="B7" authorId="0" shapeId="0" xr:uid="{00000000-0006-0000-2000-000001000000}">
      <text>
        <r>
          <rPr>
            <sz val="9"/>
            <color indexed="81"/>
            <rFont val="ＭＳ Ｐゴシック"/>
            <family val="3"/>
            <charset val="128"/>
          </rPr>
          <t>緑部分、県が入力</t>
        </r>
      </text>
    </comment>
    <comment ref="C7" authorId="0" shapeId="0" xr:uid="{00000000-0006-0000-2000-000002000000}">
      <text>
        <r>
          <rPr>
            <sz val="9"/>
            <color indexed="81"/>
            <rFont val="ＭＳ Ｐゴシック"/>
            <family val="3"/>
            <charset val="128"/>
          </rPr>
          <t>赤部分、設計時は県が現行単価を参考に入力
入札、見積依頼時は削除して送付</t>
        </r>
      </text>
    </comment>
    <comment ref="F7" authorId="0" shapeId="0" xr:uid="{00000000-0006-0000-2000-000003000000}">
      <text>
        <r>
          <rPr>
            <sz val="9"/>
            <color indexed="81"/>
            <rFont val="ＭＳ Ｐゴシック"/>
            <family val="3"/>
            <charset val="128"/>
          </rPr>
          <t>緑部分、県が入力</t>
        </r>
      </text>
    </comment>
    <comment ref="G7" authorId="0" shapeId="0" xr:uid="{00000000-0006-0000-2000-000004000000}">
      <text>
        <r>
          <rPr>
            <sz val="9"/>
            <color indexed="81"/>
            <rFont val="ＭＳ Ｐゴシック"/>
            <family val="3"/>
            <charset val="128"/>
          </rPr>
          <t>赤部分、設計時は県が現行単価を参考に入力
入札、見積依頼時は削除して送付</t>
        </r>
      </text>
    </comment>
  </commentList>
</comments>
</file>

<file path=xl/sharedStrings.xml><?xml version="1.0" encoding="utf-8"?>
<sst xmlns="http://schemas.openxmlformats.org/spreadsheetml/2006/main" count="2866" uniqueCount="324">
  <si>
    <t>使用電力量及び予定使用電力量一覧</t>
    <rPh sb="0" eb="4">
      <t>シヨウデンリョク</t>
    </rPh>
    <rPh sb="4" eb="5">
      <t>リョウ</t>
    </rPh>
    <rPh sb="5" eb="6">
      <t>オヨ</t>
    </rPh>
    <rPh sb="14" eb="16">
      <t>イチラン</t>
    </rPh>
    <phoneticPr fontId="3"/>
  </si>
  <si>
    <t>（単位：kWh）</t>
    <rPh sb="1" eb="3">
      <t>タンイ</t>
    </rPh>
    <phoneticPr fontId="3"/>
  </si>
  <si>
    <t>番</t>
    <rPh sb="0" eb="1">
      <t>バン</t>
    </rPh>
    <phoneticPr fontId="3"/>
  </si>
  <si>
    <t>施設名</t>
    <rPh sb="0" eb="2">
      <t>シセツ</t>
    </rPh>
    <rPh sb="2" eb="3">
      <t>ナ</t>
    </rPh>
    <phoneticPr fontId="2"/>
  </si>
  <si>
    <t>４月</t>
    <rPh sb="1" eb="2">
      <t>ガツ</t>
    </rPh>
    <phoneticPr fontId="2"/>
  </si>
  <si>
    <t>５月</t>
  </si>
  <si>
    <t>６月</t>
  </si>
  <si>
    <t>７月</t>
  </si>
  <si>
    <t>８月</t>
  </si>
  <si>
    <t>９月</t>
  </si>
  <si>
    <t>10月</t>
    <phoneticPr fontId="3"/>
  </si>
  <si>
    <t>11月</t>
    <phoneticPr fontId="3"/>
  </si>
  <si>
    <t>12月</t>
    <phoneticPr fontId="3"/>
  </si>
  <si>
    <t>１月</t>
  </si>
  <si>
    <t>２月</t>
  </si>
  <si>
    <t>３月</t>
  </si>
  <si>
    <t>合計</t>
    <rPh sb="0" eb="2">
      <t>ゴウケイ</t>
    </rPh>
    <phoneticPr fontId="2"/>
  </si>
  <si>
    <t>備考</t>
    <rPh sb="0" eb="2">
      <t>ビコウ</t>
    </rPh>
    <phoneticPr fontId="3"/>
  </si>
  <si>
    <t>参考</t>
    <rPh sb="0" eb="2">
      <t>サンコウ</t>
    </rPh>
    <phoneticPr fontId="3"/>
  </si>
  <si>
    <t>号</t>
    <phoneticPr fontId="3"/>
  </si>
  <si>
    <t>実績</t>
    <rPh sb="0" eb="2">
      <t>ジッセキ</t>
    </rPh>
    <phoneticPr fontId="2"/>
  </si>
  <si>
    <t>予定</t>
    <rPh sb="0" eb="2">
      <t>ヨテイ</t>
    </rPh>
    <phoneticPr fontId="2"/>
  </si>
  <si>
    <t>実績</t>
  </si>
  <si>
    <t>予定</t>
  </si>
  <si>
    <t>（予定の考え方）</t>
    <rPh sb="1" eb="3">
      <t>ヨテイ</t>
    </rPh>
    <rPh sb="4" eb="5">
      <t>カンガ</t>
    </rPh>
    <rPh sb="6" eb="7">
      <t>カタ</t>
    </rPh>
    <phoneticPr fontId="3"/>
  </si>
  <si>
    <t>Ｒ6発注定量値</t>
    <rPh sb="2" eb="4">
      <t>ハッチュウ</t>
    </rPh>
    <rPh sb="4" eb="6">
      <t>テイリョウ</t>
    </rPh>
    <rPh sb="6" eb="7">
      <t>アタイ</t>
    </rPh>
    <phoneticPr fontId="2"/>
  </si>
  <si>
    <t>小網ダム８号警報局（下ノ原）</t>
    <rPh sb="0" eb="2">
      <t>コアミ</t>
    </rPh>
    <rPh sb="5" eb="6">
      <t>ゴウ</t>
    </rPh>
    <rPh sb="6" eb="8">
      <t>ケイホウ</t>
    </rPh>
    <rPh sb="8" eb="9">
      <t>キョク</t>
    </rPh>
    <rPh sb="10" eb="11">
      <t>シタ</t>
    </rPh>
    <rPh sb="12" eb="13">
      <t>ハラ</t>
    </rPh>
    <phoneticPr fontId="2"/>
  </si>
  <si>
    <t>年間定量</t>
    <rPh sb="0" eb="2">
      <t>ネンカン</t>
    </rPh>
    <rPh sb="2" eb="4">
      <t>テイリョウ</t>
    </rPh>
    <phoneticPr fontId="3"/>
  </si>
  <si>
    <t>川治第一発電所放水口</t>
    <rPh sb="0" eb="2">
      <t>カワジ</t>
    </rPh>
    <rPh sb="2" eb="4">
      <t>ダイイチ</t>
    </rPh>
    <rPh sb="4" eb="6">
      <t>ハツデン</t>
    </rPh>
    <rPh sb="6" eb="7">
      <t>ショ</t>
    </rPh>
    <rPh sb="7" eb="9">
      <t>ホウスイ</t>
    </rPh>
    <rPh sb="9" eb="10">
      <t>グチ</t>
    </rPh>
    <phoneticPr fontId="2"/>
  </si>
  <si>
    <t>年間定量</t>
  </si>
  <si>
    <t>川治第一発電所上水槽排砂バルブ室</t>
    <rPh sb="0" eb="2">
      <t>カワジ</t>
    </rPh>
    <rPh sb="2" eb="4">
      <t>ダイイチ</t>
    </rPh>
    <rPh sb="4" eb="6">
      <t>ハツデン</t>
    </rPh>
    <rPh sb="6" eb="7">
      <t>ショ</t>
    </rPh>
    <rPh sb="8" eb="10">
      <t>スイソウ</t>
    </rPh>
    <rPh sb="10" eb="11">
      <t>ハイ</t>
    </rPh>
    <rPh sb="11" eb="12">
      <t>スナ</t>
    </rPh>
    <phoneticPr fontId="3"/>
  </si>
  <si>
    <t>庚申ダム切幹警報局</t>
    <rPh sb="0" eb="2">
      <t>コウシン</t>
    </rPh>
    <rPh sb="4" eb="5">
      <t>キ</t>
    </rPh>
    <rPh sb="5" eb="6">
      <t>ミキ</t>
    </rPh>
    <rPh sb="6" eb="8">
      <t>ケイホウ</t>
    </rPh>
    <rPh sb="8" eb="9">
      <t>キョク</t>
    </rPh>
    <phoneticPr fontId="2"/>
  </si>
  <si>
    <t>今市発電管理事務所</t>
    <rPh sb="0" eb="2">
      <t>イマイチ</t>
    </rPh>
    <rPh sb="2" eb="4">
      <t>ハツデン</t>
    </rPh>
    <rPh sb="4" eb="6">
      <t>カンリ</t>
    </rPh>
    <rPh sb="6" eb="9">
      <t>ジムショ</t>
    </rPh>
    <phoneticPr fontId="2"/>
  </si>
  <si>
    <t>100kWh切上</t>
  </si>
  <si>
    <t>-</t>
    <phoneticPr fontId="3"/>
  </si>
  <si>
    <t>川治第一発電所取水口（電灯）</t>
    <rPh sb="0" eb="2">
      <t>カワジ</t>
    </rPh>
    <rPh sb="2" eb="4">
      <t>ダイイチ</t>
    </rPh>
    <rPh sb="4" eb="7">
      <t>ハツデンショ</t>
    </rPh>
    <rPh sb="7" eb="10">
      <t>シュスイコウ</t>
    </rPh>
    <rPh sb="11" eb="13">
      <t>デントウ</t>
    </rPh>
    <phoneticPr fontId="2"/>
  </si>
  <si>
    <t>川治第一発電所取水口（動力）</t>
    <rPh sb="0" eb="2">
      <t>カワジ</t>
    </rPh>
    <rPh sb="2" eb="4">
      <t>ダイイチ</t>
    </rPh>
    <rPh sb="4" eb="7">
      <t>ハツデンショ</t>
    </rPh>
    <rPh sb="7" eb="10">
      <t>シュスイコウ</t>
    </rPh>
    <rPh sb="11" eb="13">
      <t>ドウリョク</t>
    </rPh>
    <phoneticPr fontId="2"/>
  </si>
  <si>
    <t>小網ダム７号警報局（松原）</t>
    <rPh sb="0" eb="2">
      <t>コアミ</t>
    </rPh>
    <rPh sb="5" eb="6">
      <t>ゴウ</t>
    </rPh>
    <rPh sb="6" eb="8">
      <t>ケイホウ</t>
    </rPh>
    <rPh sb="8" eb="9">
      <t>キョク</t>
    </rPh>
    <rPh sb="10" eb="12">
      <t>マツバラ</t>
    </rPh>
    <phoneticPr fontId="2"/>
  </si>
  <si>
    <t>小網ダム５号警報局（原）</t>
    <rPh sb="0" eb="2">
      <t>コアミ</t>
    </rPh>
    <rPh sb="5" eb="6">
      <t>ゴウ</t>
    </rPh>
    <rPh sb="6" eb="8">
      <t>ケイホウ</t>
    </rPh>
    <rPh sb="8" eb="9">
      <t>キョク</t>
    </rPh>
    <rPh sb="10" eb="11">
      <t>ハラ</t>
    </rPh>
    <phoneticPr fontId="2"/>
  </si>
  <si>
    <t>小網ダム管理所</t>
    <rPh sb="0" eb="2">
      <t>コアミ</t>
    </rPh>
    <rPh sb="4" eb="7">
      <t>カンリショ</t>
    </rPh>
    <phoneticPr fontId="2"/>
  </si>
  <si>
    <t>川治第一発電所放水口</t>
    <rPh sb="0" eb="2">
      <t>カワジ</t>
    </rPh>
    <rPh sb="2" eb="4">
      <t>ダイイチ</t>
    </rPh>
    <rPh sb="4" eb="6">
      <t>ハツデン</t>
    </rPh>
    <rPh sb="6" eb="7">
      <t>ジョ</t>
    </rPh>
    <rPh sb="7" eb="9">
      <t>ホウスイ</t>
    </rPh>
    <rPh sb="9" eb="10">
      <t>グチ</t>
    </rPh>
    <phoneticPr fontId="2"/>
  </si>
  <si>
    <t>小網ダム４号警報局（イノ原）</t>
    <rPh sb="0" eb="2">
      <t>コアミ</t>
    </rPh>
    <rPh sb="5" eb="6">
      <t>ゴウ</t>
    </rPh>
    <rPh sb="6" eb="8">
      <t>ケイホウ</t>
    </rPh>
    <rPh sb="8" eb="9">
      <t>キョク</t>
    </rPh>
    <rPh sb="12" eb="13">
      <t>ハラ</t>
    </rPh>
    <phoneticPr fontId="2"/>
  </si>
  <si>
    <t>小網ダム６号警報局（竹の沢）</t>
    <rPh sb="0" eb="2">
      <t>コアミ</t>
    </rPh>
    <rPh sb="5" eb="6">
      <t>ゴウ</t>
    </rPh>
    <rPh sb="6" eb="8">
      <t>ケイホウ</t>
    </rPh>
    <rPh sb="8" eb="9">
      <t>キョク</t>
    </rPh>
    <rPh sb="10" eb="11">
      <t>タケ</t>
    </rPh>
    <rPh sb="12" eb="13">
      <t>サワ</t>
    </rPh>
    <phoneticPr fontId="2"/>
  </si>
  <si>
    <t>庚申ダム水質観測装置（ポンプ動力）</t>
    <rPh sb="14" eb="16">
      <t>ドウリョク</t>
    </rPh>
    <phoneticPr fontId="2"/>
  </si>
  <si>
    <t>足尾発電所予備放水口</t>
    <rPh sb="0" eb="2">
      <t>アシオ</t>
    </rPh>
    <rPh sb="2" eb="5">
      <t>ハツデンショ</t>
    </rPh>
    <rPh sb="5" eb="7">
      <t>ヨビ</t>
    </rPh>
    <rPh sb="7" eb="10">
      <t>ホウスイコウ</t>
    </rPh>
    <phoneticPr fontId="2"/>
  </si>
  <si>
    <t>庚申ダム水質観測装置</t>
    <rPh sb="0" eb="2">
      <t>コウシン</t>
    </rPh>
    <rPh sb="4" eb="6">
      <t>スイシツ</t>
    </rPh>
    <rPh sb="6" eb="8">
      <t>カンソク</t>
    </rPh>
    <rPh sb="8" eb="10">
      <t>ソウチ</t>
    </rPh>
    <phoneticPr fontId="2"/>
  </si>
  <si>
    <t>餅ヶ瀬取水堰（電灯）</t>
    <rPh sb="0" eb="1">
      <t>モチ</t>
    </rPh>
    <rPh sb="2" eb="3">
      <t>セ</t>
    </rPh>
    <rPh sb="3" eb="5">
      <t>シュスイ</t>
    </rPh>
    <rPh sb="5" eb="6">
      <t>セキ</t>
    </rPh>
    <rPh sb="7" eb="9">
      <t>デントウ</t>
    </rPh>
    <phoneticPr fontId="2"/>
  </si>
  <si>
    <t>餅ヶ瀬取水堰（動力）</t>
    <rPh sb="0" eb="1">
      <t>モチ</t>
    </rPh>
    <rPh sb="2" eb="3">
      <t>セ</t>
    </rPh>
    <rPh sb="3" eb="5">
      <t>シュスイ</t>
    </rPh>
    <rPh sb="5" eb="6">
      <t>セキ</t>
    </rPh>
    <rPh sb="7" eb="9">
      <t>ドウリョク</t>
    </rPh>
    <phoneticPr fontId="2"/>
  </si>
  <si>
    <t>足尾発電所放水口</t>
    <rPh sb="0" eb="2">
      <t>アシオ</t>
    </rPh>
    <rPh sb="2" eb="5">
      <t>ハツデンショ</t>
    </rPh>
    <rPh sb="5" eb="8">
      <t>ホウスイコウ</t>
    </rPh>
    <phoneticPr fontId="2"/>
  </si>
  <si>
    <t>庚申ダム（電灯）</t>
    <rPh sb="0" eb="2">
      <t>コウシン</t>
    </rPh>
    <rPh sb="5" eb="7">
      <t>デントウ</t>
    </rPh>
    <phoneticPr fontId="2"/>
  </si>
  <si>
    <t>春夏・秋冬</t>
    <rPh sb="0" eb="2">
      <t>ハルナツ</t>
    </rPh>
    <rPh sb="3" eb="5">
      <t>アキフユ</t>
    </rPh>
    <phoneticPr fontId="3"/>
  </si>
  <si>
    <t>900 1200</t>
    <phoneticPr fontId="3"/>
  </si>
  <si>
    <t>庚申ダム（動力）</t>
    <rPh sb="0" eb="2">
      <t>コウシン</t>
    </rPh>
    <rPh sb="5" eb="7">
      <t>ドウリョク</t>
    </rPh>
    <phoneticPr fontId="2"/>
  </si>
  <si>
    <t>春夏・秋冬</t>
  </si>
  <si>
    <t>庚申入口水位観測所</t>
    <rPh sb="0" eb="2">
      <t>コウシン</t>
    </rPh>
    <rPh sb="2" eb="4">
      <t>イリグチ</t>
    </rPh>
    <rPh sb="4" eb="6">
      <t>スイイ</t>
    </rPh>
    <rPh sb="6" eb="9">
      <t>カンソクジョ</t>
    </rPh>
    <phoneticPr fontId="2"/>
  </si>
  <si>
    <t>銀山平雨量観測所</t>
    <rPh sb="0" eb="2">
      <t>ギンザン</t>
    </rPh>
    <rPh sb="2" eb="3">
      <t>タイ</t>
    </rPh>
    <rPh sb="3" eb="5">
      <t>ウリョウ</t>
    </rPh>
    <rPh sb="5" eb="8">
      <t>カンソクジョ</t>
    </rPh>
    <phoneticPr fontId="2"/>
  </si>
  <si>
    <t>神子内取水堰（電灯）</t>
    <rPh sb="0" eb="1">
      <t>カミ</t>
    </rPh>
    <rPh sb="1" eb="2">
      <t>コ</t>
    </rPh>
    <rPh sb="2" eb="3">
      <t>ウチ</t>
    </rPh>
    <rPh sb="3" eb="5">
      <t>シュスイ</t>
    </rPh>
    <rPh sb="5" eb="6">
      <t>セキ</t>
    </rPh>
    <rPh sb="7" eb="9">
      <t>デントウ</t>
    </rPh>
    <phoneticPr fontId="2"/>
  </si>
  <si>
    <t>神子内取水堰（動力）</t>
    <rPh sb="0" eb="1">
      <t>カミ</t>
    </rPh>
    <rPh sb="1" eb="2">
      <t>コ</t>
    </rPh>
    <rPh sb="2" eb="3">
      <t>ウチ</t>
    </rPh>
    <rPh sb="3" eb="5">
      <t>シュスイ</t>
    </rPh>
    <rPh sb="5" eb="6">
      <t>セキ</t>
    </rPh>
    <rPh sb="7" eb="9">
      <t>ドウリョク</t>
    </rPh>
    <phoneticPr fontId="2"/>
  </si>
  <si>
    <t>渡良瀬取水堰（電灯）</t>
    <rPh sb="0" eb="1">
      <t>ワタ</t>
    </rPh>
    <rPh sb="1" eb="2">
      <t>リョウ</t>
    </rPh>
    <rPh sb="2" eb="3">
      <t>セ</t>
    </rPh>
    <rPh sb="3" eb="6">
      <t>シュスイゼキ</t>
    </rPh>
    <rPh sb="7" eb="9">
      <t>デントウ</t>
    </rPh>
    <phoneticPr fontId="2"/>
  </si>
  <si>
    <t>渡良瀬取水堰（動力）</t>
    <rPh sb="0" eb="1">
      <t>ワタ</t>
    </rPh>
    <rPh sb="1" eb="2">
      <t>リョウ</t>
    </rPh>
    <rPh sb="2" eb="3">
      <t>セ</t>
    </rPh>
    <rPh sb="3" eb="6">
      <t>シュスイゼキ</t>
    </rPh>
    <rPh sb="7" eb="9">
      <t>ドウリョク</t>
    </rPh>
    <phoneticPr fontId="2"/>
  </si>
  <si>
    <t>足尾発電所放水口（外灯）</t>
    <phoneticPr fontId="2"/>
  </si>
  <si>
    <t>定額</t>
    <rPh sb="0" eb="2">
      <t>テイガク</t>
    </rPh>
    <phoneticPr fontId="3"/>
  </si>
  <si>
    <t>鶏頂山雨量観測所</t>
    <rPh sb="0" eb="1">
      <t>ニワトリ</t>
    </rPh>
    <rPh sb="1" eb="2">
      <t>イタダ</t>
    </rPh>
    <rPh sb="2" eb="3">
      <t>ヤマ</t>
    </rPh>
    <rPh sb="3" eb="5">
      <t>ウリョウ</t>
    </rPh>
    <rPh sb="5" eb="7">
      <t>カンソク</t>
    </rPh>
    <rPh sb="7" eb="8">
      <t>ジョ</t>
    </rPh>
    <phoneticPr fontId="2"/>
  </si>
  <si>
    <t>小計１　電気（今市）</t>
    <rPh sb="0" eb="2">
      <t>ショウケイ</t>
    </rPh>
    <rPh sb="4" eb="6">
      <t>デンキ</t>
    </rPh>
    <rPh sb="7" eb="9">
      <t>イマイチ</t>
    </rPh>
    <phoneticPr fontId="3"/>
  </si>
  <si>
    <t>風見発電所沈砂池（電灯）</t>
    <rPh sb="0" eb="2">
      <t>カザミ</t>
    </rPh>
    <rPh sb="2" eb="5">
      <t>ハツデンショ</t>
    </rPh>
    <rPh sb="5" eb="6">
      <t>チン</t>
    </rPh>
    <rPh sb="6" eb="7">
      <t>スナ</t>
    </rPh>
    <rPh sb="7" eb="8">
      <t>イケ</t>
    </rPh>
    <rPh sb="9" eb="11">
      <t>デントウ</t>
    </rPh>
    <phoneticPr fontId="2"/>
  </si>
  <si>
    <t>逆木放流工（電灯）</t>
    <rPh sb="0" eb="1">
      <t>サカ</t>
    </rPh>
    <rPh sb="1" eb="2">
      <t>キ</t>
    </rPh>
    <rPh sb="2" eb="4">
      <t>ホウリュウ</t>
    </rPh>
    <rPh sb="4" eb="5">
      <t>コウ</t>
    </rPh>
    <rPh sb="6" eb="8">
      <t>デントウ</t>
    </rPh>
    <phoneticPr fontId="2"/>
  </si>
  <si>
    <t>逆木放流工（動力）</t>
    <rPh sb="0" eb="1">
      <t>サカ</t>
    </rPh>
    <rPh sb="1" eb="2">
      <t>キ</t>
    </rPh>
    <rPh sb="2" eb="4">
      <t>ホウリュウ</t>
    </rPh>
    <rPh sb="4" eb="5">
      <t>コウ</t>
    </rPh>
    <rPh sb="6" eb="8">
      <t>ドウリョク</t>
    </rPh>
    <phoneticPr fontId="2"/>
  </si>
  <si>
    <t>佐貫ダム管理所（電灯）</t>
    <rPh sb="0" eb="2">
      <t>サヌキ</t>
    </rPh>
    <rPh sb="4" eb="7">
      <t>カンリショ</t>
    </rPh>
    <rPh sb="8" eb="10">
      <t>デントウ</t>
    </rPh>
    <phoneticPr fontId="2"/>
  </si>
  <si>
    <t>佐貫ダム管理所（動力）</t>
    <rPh sb="0" eb="2">
      <t>サヌキ</t>
    </rPh>
    <rPh sb="4" eb="7">
      <t>カンリショ</t>
    </rPh>
    <rPh sb="8" eb="10">
      <t>ドウリョク</t>
    </rPh>
    <phoneticPr fontId="2"/>
  </si>
  <si>
    <t>風見発電所沈砂池（動力）</t>
    <rPh sb="0" eb="2">
      <t>カザミ</t>
    </rPh>
    <rPh sb="2" eb="5">
      <t>ハツデンショ</t>
    </rPh>
    <rPh sb="5" eb="6">
      <t>チン</t>
    </rPh>
    <rPh sb="6" eb="7">
      <t>スナ</t>
    </rPh>
    <rPh sb="7" eb="8">
      <t>イケ</t>
    </rPh>
    <rPh sb="9" eb="11">
      <t>ドウリョク</t>
    </rPh>
    <phoneticPr fontId="2"/>
  </si>
  <si>
    <t>小計２　電気（佐貫）</t>
    <rPh sb="0" eb="2">
      <t>ショウケイ</t>
    </rPh>
    <rPh sb="4" eb="6">
      <t>デンキ</t>
    </rPh>
    <rPh sb="7" eb="9">
      <t>サヌキ</t>
    </rPh>
    <phoneticPr fontId="3"/>
  </si>
  <si>
    <t>板室寮</t>
    <rPh sb="0" eb="1">
      <t>イタ</t>
    </rPh>
    <rPh sb="1" eb="2">
      <t>ムロ</t>
    </rPh>
    <rPh sb="2" eb="3">
      <t>リョウ</t>
    </rPh>
    <phoneticPr fontId="1"/>
  </si>
  <si>
    <t>板室発電所自動通報装置（放水口）</t>
    <rPh sb="0" eb="1">
      <t>イタ</t>
    </rPh>
    <rPh sb="1" eb="2">
      <t>ムロ</t>
    </rPh>
    <rPh sb="2" eb="4">
      <t>ハツデン</t>
    </rPh>
    <rPh sb="4" eb="5">
      <t>ショ</t>
    </rPh>
    <rPh sb="5" eb="7">
      <t>ジドウ</t>
    </rPh>
    <rPh sb="7" eb="9">
      <t>ツウホウ</t>
    </rPh>
    <rPh sb="9" eb="11">
      <t>ソウチ</t>
    </rPh>
    <rPh sb="12" eb="14">
      <t>ホウスイ</t>
    </rPh>
    <rPh sb="14" eb="15">
      <t>クチ</t>
    </rPh>
    <phoneticPr fontId="1"/>
  </si>
  <si>
    <t>小計３　電気（板室）</t>
    <rPh sb="0" eb="2">
      <t>ショウケイ</t>
    </rPh>
    <rPh sb="4" eb="6">
      <t>デンキ</t>
    </rPh>
    <rPh sb="7" eb="9">
      <t>イタムロ</t>
    </rPh>
    <phoneticPr fontId="3"/>
  </si>
  <si>
    <t>川治第一発電所</t>
    <rPh sb="0" eb="2">
      <t>カワジ</t>
    </rPh>
    <rPh sb="2" eb="4">
      <t>ダイイチ</t>
    </rPh>
    <rPh sb="4" eb="6">
      <t>ハツデン</t>
    </rPh>
    <rPh sb="6" eb="7">
      <t>ショ</t>
    </rPh>
    <phoneticPr fontId="3"/>
  </si>
  <si>
    <t>100kWh切上</t>
    <phoneticPr fontId="3"/>
  </si>
  <si>
    <t>川治第二発電所</t>
    <rPh sb="0" eb="2">
      <t>カワジ</t>
    </rPh>
    <rPh sb="2" eb="4">
      <t>ダイニ</t>
    </rPh>
    <phoneticPr fontId="3"/>
  </si>
  <si>
    <t>小網発電所</t>
    <rPh sb="0" eb="2">
      <t>コアミ</t>
    </rPh>
    <phoneticPr fontId="3"/>
  </si>
  <si>
    <t>風見発電所</t>
    <rPh sb="0" eb="2">
      <t>カザミ</t>
    </rPh>
    <rPh sb="2" eb="4">
      <t>ハツデン</t>
    </rPh>
    <rPh sb="4" eb="5">
      <t>ショ</t>
    </rPh>
    <phoneticPr fontId="3"/>
  </si>
  <si>
    <t>足尾発電所</t>
    <rPh sb="0" eb="2">
      <t>アシオ</t>
    </rPh>
    <phoneticPr fontId="3"/>
  </si>
  <si>
    <t>東荒川発電所</t>
    <rPh sb="0" eb="1">
      <t>ヒガシ</t>
    </rPh>
    <rPh sb="1" eb="3">
      <t>アラカワ</t>
    </rPh>
    <phoneticPr fontId="3"/>
  </si>
  <si>
    <t>大下沢発電所（電灯）</t>
  </si>
  <si>
    <t>大下沢発電所</t>
    <rPh sb="0" eb="1">
      <t>オオ</t>
    </rPh>
    <rPh sb="1" eb="2">
      <t>シタ</t>
    </rPh>
    <rPh sb="2" eb="3">
      <t>サワ</t>
    </rPh>
    <rPh sb="3" eb="5">
      <t>ハツデン</t>
    </rPh>
    <rPh sb="5" eb="6">
      <t>ショ</t>
    </rPh>
    <phoneticPr fontId="3"/>
  </si>
  <si>
    <t>五十里発電所</t>
    <rPh sb="0" eb="6">
      <t>イカリハツデンショ</t>
    </rPh>
    <phoneticPr fontId="3"/>
  </si>
  <si>
    <t>小百川発電所</t>
    <rPh sb="0" eb="1">
      <t>コ</t>
    </rPh>
    <rPh sb="1" eb="2">
      <t>ヒャク</t>
    </rPh>
    <rPh sb="2" eb="3">
      <t>カワ</t>
    </rPh>
    <rPh sb="3" eb="5">
      <t>ハツデン</t>
    </rPh>
    <rPh sb="5" eb="6">
      <t>ショ</t>
    </rPh>
    <phoneticPr fontId="3"/>
  </si>
  <si>
    <t>冬春・夏秋、R3.2～</t>
    <phoneticPr fontId="3"/>
  </si>
  <si>
    <t>1200 1300</t>
    <phoneticPr fontId="3"/>
  </si>
  <si>
    <t>小計４　動力（今市）</t>
    <rPh sb="0" eb="2">
      <t>ショウケイ</t>
    </rPh>
    <rPh sb="4" eb="6">
      <t>ドウリョク</t>
    </rPh>
    <rPh sb="7" eb="9">
      <t>イマイチ</t>
    </rPh>
    <phoneticPr fontId="3"/>
  </si>
  <si>
    <t>板室発電所</t>
    <rPh sb="0" eb="1">
      <t>イタ</t>
    </rPh>
    <rPh sb="1" eb="2">
      <t>ムロ</t>
    </rPh>
    <rPh sb="2" eb="4">
      <t>ハツデン</t>
    </rPh>
    <rPh sb="4" eb="5">
      <t>ショ</t>
    </rPh>
    <phoneticPr fontId="1"/>
  </si>
  <si>
    <t>深山発電所</t>
    <rPh sb="0" eb="2">
      <t>ミヤマ</t>
    </rPh>
    <rPh sb="2" eb="4">
      <t>ハツデン</t>
    </rPh>
    <rPh sb="4" eb="5">
      <t>ショ</t>
    </rPh>
    <phoneticPr fontId="1"/>
  </si>
  <si>
    <t>木の俣発電所</t>
    <rPh sb="0" eb="1">
      <t>キ</t>
    </rPh>
    <rPh sb="2" eb="3">
      <t>マタ</t>
    </rPh>
    <rPh sb="3" eb="5">
      <t>ハツデン</t>
    </rPh>
    <rPh sb="5" eb="6">
      <t>ショ</t>
    </rPh>
    <phoneticPr fontId="1"/>
  </si>
  <si>
    <t>小計５　動力（板室）</t>
    <rPh sb="0" eb="2">
      <t>ショウケイ</t>
    </rPh>
    <rPh sb="4" eb="6">
      <t>ドウリョク</t>
    </rPh>
    <rPh sb="7" eb="9">
      <t>イタムロ</t>
    </rPh>
    <phoneticPr fontId="3"/>
  </si>
  <si>
    <t>合計</t>
    <rPh sb="0" eb="1">
      <t>ア</t>
    </rPh>
    <rPh sb="1" eb="2">
      <t>ケイ</t>
    </rPh>
    <phoneticPr fontId="3"/>
  </si>
  <si>
    <t>動力</t>
    <rPh sb="0" eb="2">
      <t>ドウリョク</t>
    </rPh>
    <phoneticPr fontId="3"/>
  </si>
  <si>
    <t>施   設   名</t>
    <rPh sb="0" eb="1">
      <t>シ</t>
    </rPh>
    <rPh sb="4" eb="5">
      <t>セツ</t>
    </rPh>
    <rPh sb="8" eb="9">
      <t>ナ</t>
    </rPh>
    <phoneticPr fontId="2"/>
  </si>
  <si>
    <t>契約電力</t>
    <rPh sb="0" eb="2">
      <t>ケイヤク</t>
    </rPh>
    <rPh sb="2" eb="4">
      <t>デンリョク</t>
    </rPh>
    <phoneticPr fontId="3"/>
  </si>
  <si>
    <t>使用量
（ｋWh）</t>
    <rPh sb="0" eb="2">
      <t>シヨウ</t>
    </rPh>
    <rPh sb="3" eb="4">
      <t>テイリョウ</t>
    </rPh>
    <phoneticPr fontId="3"/>
  </si>
  <si>
    <t>予定使用量
（ｋWh）</t>
    <rPh sb="0" eb="2">
      <t>ヨテイ</t>
    </rPh>
    <rPh sb="4" eb="5">
      <t>リョウ</t>
    </rPh>
    <phoneticPr fontId="3"/>
  </si>
  <si>
    <t>予定価格
（税抜）（円）</t>
    <rPh sb="0" eb="2">
      <t>ヨテイ</t>
    </rPh>
    <rPh sb="2" eb="4">
      <t>カカク</t>
    </rPh>
    <rPh sb="6" eb="7">
      <t>ゼイ</t>
    </rPh>
    <rPh sb="7" eb="8">
      <t>ヌ</t>
    </rPh>
    <rPh sb="10" eb="11">
      <t>エン</t>
    </rPh>
    <phoneticPr fontId="3"/>
  </si>
  <si>
    <t>予定価格
（税込）（円）</t>
    <rPh sb="0" eb="2">
      <t>ヨテイ</t>
    </rPh>
    <rPh sb="2" eb="4">
      <t>カカク</t>
    </rPh>
    <rPh sb="6" eb="7">
      <t>ゼイ</t>
    </rPh>
    <rPh sb="7" eb="8">
      <t>コミ</t>
    </rPh>
    <rPh sb="10" eb="11">
      <t>エン</t>
    </rPh>
    <phoneticPr fontId="3"/>
  </si>
  <si>
    <t>A</t>
  </si>
  <si>
    <t>kW</t>
  </si>
  <si>
    <t>kVA</t>
  </si>
  <si>
    <t>W</t>
  </si>
  <si>
    <t>VA</t>
  </si>
  <si>
    <t>今市発電管理事務所費</t>
    <rPh sb="0" eb="2">
      <t>イマイチ</t>
    </rPh>
    <rPh sb="2" eb="4">
      <t>ハツデン</t>
    </rPh>
    <rPh sb="4" eb="6">
      <t>カンリ</t>
    </rPh>
    <rPh sb="6" eb="8">
      <t>ジム</t>
    </rPh>
    <rPh sb="8" eb="9">
      <t>ショ</t>
    </rPh>
    <rPh sb="9" eb="10">
      <t>ヒ</t>
    </rPh>
    <phoneticPr fontId="3"/>
  </si>
  <si>
    <t>小　　計　　１</t>
    <rPh sb="0" eb="1">
      <t>ショウ</t>
    </rPh>
    <rPh sb="3" eb="4">
      <t>ケイ</t>
    </rPh>
    <phoneticPr fontId="3"/>
  </si>
  <si>
    <t>佐貫ダム管理費</t>
    <rPh sb="0" eb="2">
      <t>サヌキ</t>
    </rPh>
    <rPh sb="4" eb="7">
      <t>カンリヒ</t>
    </rPh>
    <phoneticPr fontId="3"/>
  </si>
  <si>
    <t>小　　計　　２</t>
    <rPh sb="0" eb="1">
      <t>ショウ</t>
    </rPh>
    <rPh sb="3" eb="4">
      <t>ケイ</t>
    </rPh>
    <phoneticPr fontId="3"/>
  </si>
  <si>
    <t>板室管理支所費</t>
    <rPh sb="0" eb="1">
      <t>イタ</t>
    </rPh>
    <rPh sb="1" eb="2">
      <t>ムロ</t>
    </rPh>
    <rPh sb="2" eb="4">
      <t>カンリ</t>
    </rPh>
    <rPh sb="4" eb="6">
      <t>シショ</t>
    </rPh>
    <rPh sb="6" eb="7">
      <t>ヒ</t>
    </rPh>
    <phoneticPr fontId="3"/>
  </si>
  <si>
    <t>小　　計　　３</t>
    <rPh sb="0" eb="1">
      <t>ショウ</t>
    </rPh>
    <rPh sb="3" eb="4">
      <t>ケイ</t>
    </rPh>
    <phoneticPr fontId="3"/>
  </si>
  <si>
    <t>今市発電管理事務所　動力費</t>
    <rPh sb="0" eb="2">
      <t>イマイチ</t>
    </rPh>
    <rPh sb="2" eb="4">
      <t>ハツデン</t>
    </rPh>
    <rPh sb="4" eb="6">
      <t>カンリ</t>
    </rPh>
    <rPh sb="6" eb="8">
      <t>ジム</t>
    </rPh>
    <rPh sb="8" eb="9">
      <t>ショ</t>
    </rPh>
    <rPh sb="10" eb="12">
      <t>ドウリョク</t>
    </rPh>
    <rPh sb="12" eb="13">
      <t>ヒ</t>
    </rPh>
    <phoneticPr fontId="3"/>
  </si>
  <si>
    <t>小　　計　　４</t>
    <rPh sb="0" eb="1">
      <t>ショウ</t>
    </rPh>
    <rPh sb="3" eb="4">
      <t>ケイ</t>
    </rPh>
    <phoneticPr fontId="3"/>
  </si>
  <si>
    <t>板室管理支所費　動力費</t>
    <rPh sb="0" eb="1">
      <t>イタ</t>
    </rPh>
    <rPh sb="1" eb="2">
      <t>ムロ</t>
    </rPh>
    <rPh sb="2" eb="4">
      <t>カンリ</t>
    </rPh>
    <rPh sb="4" eb="6">
      <t>シショ</t>
    </rPh>
    <rPh sb="6" eb="7">
      <t>ヒ</t>
    </rPh>
    <rPh sb="8" eb="10">
      <t>ドウリョク</t>
    </rPh>
    <rPh sb="10" eb="11">
      <t>ヒ</t>
    </rPh>
    <phoneticPr fontId="3"/>
  </si>
  <si>
    <t>小　　計　　５</t>
    <rPh sb="0" eb="1">
      <t>ショウ</t>
    </rPh>
    <rPh sb="3" eb="4">
      <t>ケイ</t>
    </rPh>
    <phoneticPr fontId="3"/>
  </si>
  <si>
    <t>合　　　　　　計</t>
    <rPh sb="0" eb="1">
      <t>ア</t>
    </rPh>
    <rPh sb="7" eb="8">
      <t>ケイ</t>
    </rPh>
    <phoneticPr fontId="3"/>
  </si>
  <si>
    <t>【件名：１　小網ダム８号警報局（下ノ原）の需給】</t>
    <rPh sb="1" eb="3">
      <t>ケンメイ</t>
    </rPh>
    <rPh sb="6" eb="8">
      <t>コアミ</t>
    </rPh>
    <rPh sb="11" eb="12">
      <t>ゴウ</t>
    </rPh>
    <rPh sb="12" eb="14">
      <t>ケイホウ</t>
    </rPh>
    <rPh sb="14" eb="15">
      <t>キョク</t>
    </rPh>
    <rPh sb="16" eb="17">
      <t>シタ</t>
    </rPh>
    <rPh sb="18" eb="19">
      <t>ハラ</t>
    </rPh>
    <rPh sb="21" eb="23">
      <t>ジュキュウ</t>
    </rPh>
    <phoneticPr fontId="2"/>
  </si>
  <si>
    <t>提出者：</t>
    <rPh sb="0" eb="3">
      <t>テイシュツシャ</t>
    </rPh>
    <phoneticPr fontId="2"/>
  </si>
  <si>
    <t>年　月</t>
    <rPh sb="0" eb="1">
      <t>ネン</t>
    </rPh>
    <rPh sb="2" eb="3">
      <t>ガツ</t>
    </rPh>
    <phoneticPr fontId="2"/>
  </si>
  <si>
    <t>基本料金</t>
    <rPh sb="0" eb="2">
      <t>キホン</t>
    </rPh>
    <rPh sb="2" eb="4">
      <t>リョウキン</t>
    </rPh>
    <phoneticPr fontId="2"/>
  </si>
  <si>
    <t>従量料金</t>
    <rPh sb="0" eb="2">
      <t>ジュウリョウ</t>
    </rPh>
    <rPh sb="2" eb="4">
      <t>リョウキン</t>
    </rPh>
    <phoneticPr fontId="2"/>
  </si>
  <si>
    <t>契約電力</t>
    <rPh sb="0" eb="2">
      <t>ケイヤク</t>
    </rPh>
    <rPh sb="2" eb="4">
      <t>デンリョク</t>
    </rPh>
    <phoneticPr fontId="2"/>
  </si>
  <si>
    <t>料金</t>
    <rPh sb="0" eb="2">
      <t>リョウキン</t>
    </rPh>
    <phoneticPr fontId="2"/>
  </si>
  <si>
    <t>力率</t>
    <rPh sb="0" eb="1">
      <t>リキ</t>
    </rPh>
    <rPh sb="1" eb="2">
      <t>リツ</t>
    </rPh>
    <phoneticPr fontId="2"/>
  </si>
  <si>
    <t>予定使用電力量</t>
    <rPh sb="0" eb="2">
      <t>ヨテイ</t>
    </rPh>
    <rPh sb="2" eb="4">
      <t>シヨウ</t>
    </rPh>
    <rPh sb="4" eb="6">
      <t>デンリョク</t>
    </rPh>
    <rPh sb="6" eb="7">
      <t>リョウ</t>
    </rPh>
    <phoneticPr fontId="2"/>
  </si>
  <si>
    <t>単価</t>
    <rPh sb="0" eb="2">
      <t>タンカ</t>
    </rPh>
    <phoneticPr fontId="2"/>
  </si>
  <si>
    <t>（Ａ）</t>
    <phoneticPr fontId="2"/>
  </si>
  <si>
    <t>（円）</t>
    <rPh sb="1" eb="2">
      <t>エン</t>
    </rPh>
    <phoneticPr fontId="2"/>
  </si>
  <si>
    <t>（％）</t>
    <phoneticPr fontId="2"/>
  </si>
  <si>
    <t>（kWh）</t>
    <phoneticPr fontId="2"/>
  </si>
  <si>
    <t>（円／kWh）</t>
    <rPh sb="1" eb="2">
      <t>エン</t>
    </rPh>
    <phoneticPr fontId="2"/>
  </si>
  <si>
    <t>ａ</t>
    <phoneticPr fontId="2"/>
  </si>
  <si>
    <t>ｂ</t>
    <phoneticPr fontId="2"/>
  </si>
  <si>
    <t>ｃ</t>
    <phoneticPr fontId="2"/>
  </si>
  <si>
    <t>ｄ</t>
    <phoneticPr fontId="3"/>
  </si>
  <si>
    <t>ｅ</t>
    <phoneticPr fontId="2"/>
  </si>
  <si>
    <t>ｆ
～120</t>
    <phoneticPr fontId="2"/>
  </si>
  <si>
    <t>ｆ
120～300</t>
    <phoneticPr fontId="3"/>
  </si>
  <si>
    <t>ｆ
300～</t>
    <phoneticPr fontId="3"/>
  </si>
  <si>
    <t>ｇ＝ｅ×ｆ</t>
    <phoneticPr fontId="2"/>
  </si>
  <si>
    <t>ｈ＝ｄ＋ｇ（円未満切り捨て）</t>
    <rPh sb="6" eb="9">
      <t>エンミマン</t>
    </rPh>
    <rPh sb="9" eb="10">
      <t>キ</t>
    </rPh>
    <rPh sb="11" eb="12">
      <t>ス</t>
    </rPh>
    <phoneticPr fontId="2"/>
  </si>
  <si>
    <t>年　計</t>
    <rPh sb="0" eb="1">
      <t>ネン</t>
    </rPh>
    <rPh sb="2" eb="3">
      <t>ケイ</t>
    </rPh>
    <phoneticPr fontId="2"/>
  </si>
  <si>
    <t>(i)</t>
    <phoneticPr fontId="2"/>
  </si>
  <si>
    <t>入札書記載金額（円）</t>
    <phoneticPr fontId="2"/>
  </si>
  <si>
    <t>ｊ＝ｉ÷110×100</t>
    <phoneticPr fontId="2"/>
  </si>
  <si>
    <t>注１：基本料金単価及び従量料金単価は，消費税込みの額とする。</t>
    <phoneticPr fontId="2"/>
  </si>
  <si>
    <t>注２：基本料金単価及び従量料金単価は，小数点以下を含むことができる。</t>
    <phoneticPr fontId="2"/>
  </si>
  <si>
    <t>注３：各月の合計については，円未満切り捨てとする。</t>
    <rPh sb="0" eb="1">
      <t>チュウ</t>
    </rPh>
    <rPh sb="6" eb="8">
      <t>ゴウケイ</t>
    </rPh>
    <phoneticPr fontId="2"/>
  </si>
  <si>
    <t>注４：入札金額算定においては，燃料費調整，電気事業者による再生可能エネルギー電気の調達に関する特別措置法に基づく賦課金</t>
    <phoneticPr fontId="2"/>
  </si>
  <si>
    <t>　　　は考慮しないこととする。</t>
    <phoneticPr fontId="2"/>
  </si>
  <si>
    <t>注５：入札金額算定においては，力率は85％とする。</t>
    <rPh sb="15" eb="16">
      <t>リキ</t>
    </rPh>
    <rPh sb="16" eb="17">
      <t>リツ</t>
    </rPh>
    <phoneticPr fontId="2"/>
  </si>
  <si>
    <t>注６：入札書記載金額は，税抜き価格（円未満の端数処理は切り捨て）を記載する。</t>
    <rPh sb="5" eb="6">
      <t>ショ</t>
    </rPh>
    <rPh sb="6" eb="8">
      <t>キサイ</t>
    </rPh>
    <rPh sb="8" eb="10">
      <t>キンガク</t>
    </rPh>
    <rPh sb="18" eb="19">
      <t>エン</t>
    </rPh>
    <rPh sb="19" eb="21">
      <t>ミマン</t>
    </rPh>
    <rPh sb="22" eb="24">
      <t>ハスウ</t>
    </rPh>
    <rPh sb="24" eb="26">
      <t>ショリ</t>
    </rPh>
    <rPh sb="27" eb="28">
      <t>キ</t>
    </rPh>
    <rPh sb="29" eb="30">
      <t>ス</t>
    </rPh>
    <rPh sb="33" eb="35">
      <t>キサイ</t>
    </rPh>
    <phoneticPr fontId="2"/>
  </si>
  <si>
    <t>※　この表も提出してください。</t>
    <rPh sb="4" eb="5">
      <t>ヒョウ</t>
    </rPh>
    <rPh sb="6" eb="8">
      <t>テイシュツ</t>
    </rPh>
    <phoneticPr fontId="8"/>
  </si>
  <si>
    <t>【件名：２　川治第一発電所放水口の需給】</t>
    <rPh sb="1" eb="3">
      <t>ケンメイ</t>
    </rPh>
    <rPh sb="6" eb="8">
      <t>カワジ</t>
    </rPh>
    <rPh sb="8" eb="9">
      <t>ダイ</t>
    </rPh>
    <rPh sb="9" eb="10">
      <t>イチ</t>
    </rPh>
    <rPh sb="10" eb="13">
      <t>ハツデンショ</t>
    </rPh>
    <rPh sb="13" eb="16">
      <t>ホウスイコウ</t>
    </rPh>
    <rPh sb="17" eb="19">
      <t>ジュキュウ</t>
    </rPh>
    <phoneticPr fontId="2"/>
  </si>
  <si>
    <t>【件名：３　川治第一発電所上水槽排砂バルブ室の需給】</t>
    <rPh sb="1" eb="3">
      <t>ケンメイ</t>
    </rPh>
    <rPh sb="6" eb="8">
      <t>カワジ</t>
    </rPh>
    <rPh sb="8" eb="10">
      <t>ダイイチ</t>
    </rPh>
    <rPh sb="10" eb="12">
      <t>ハツデン</t>
    </rPh>
    <rPh sb="12" eb="13">
      <t>ショ</t>
    </rPh>
    <rPh sb="13" eb="15">
      <t>ジョウスイ</t>
    </rPh>
    <rPh sb="15" eb="16">
      <t>ソウ</t>
    </rPh>
    <rPh sb="16" eb="17">
      <t>ハイ</t>
    </rPh>
    <rPh sb="17" eb="18">
      <t>スナ</t>
    </rPh>
    <rPh sb="21" eb="22">
      <t>シツ</t>
    </rPh>
    <rPh sb="23" eb="25">
      <t>ジュキュウ</t>
    </rPh>
    <phoneticPr fontId="2"/>
  </si>
  <si>
    <t>【件名：４　庚申ダム切幹警報局の需給】</t>
    <rPh sb="1" eb="3">
      <t>ケンメイ</t>
    </rPh>
    <rPh sb="6" eb="8">
      <t>コウシン</t>
    </rPh>
    <rPh sb="10" eb="11">
      <t>キリ</t>
    </rPh>
    <rPh sb="11" eb="12">
      <t>ミキ</t>
    </rPh>
    <rPh sb="12" eb="14">
      <t>ケイホウ</t>
    </rPh>
    <rPh sb="14" eb="15">
      <t>キョク</t>
    </rPh>
    <rPh sb="16" eb="18">
      <t>ジュキュウ</t>
    </rPh>
    <phoneticPr fontId="2"/>
  </si>
  <si>
    <t>【件名：５　今市発電管理事務所の需給】</t>
    <rPh sb="1" eb="3">
      <t>ケンメイ</t>
    </rPh>
    <rPh sb="6" eb="8">
      <t>イマイチ</t>
    </rPh>
    <rPh sb="8" eb="10">
      <t>ハツデン</t>
    </rPh>
    <rPh sb="10" eb="12">
      <t>カンリ</t>
    </rPh>
    <rPh sb="12" eb="15">
      <t>ジムショ</t>
    </rPh>
    <rPh sb="16" eb="18">
      <t>ジュキュウ</t>
    </rPh>
    <phoneticPr fontId="2"/>
  </si>
  <si>
    <t>（kW）</t>
    <phoneticPr fontId="2"/>
  </si>
  <si>
    <t>（円／kW）</t>
    <rPh sb="1" eb="2">
      <t>エン</t>
    </rPh>
    <phoneticPr fontId="2"/>
  </si>
  <si>
    <t>ｄ＝ａ×ｂ×ｃ</t>
    <phoneticPr fontId="2"/>
  </si>
  <si>
    <t>ｆ</t>
    <phoneticPr fontId="2"/>
  </si>
  <si>
    <t>【件名：６　川治第一発電所取水口（電灯）の需給】</t>
    <rPh sb="1" eb="3">
      <t>ケンメイ</t>
    </rPh>
    <rPh sb="6" eb="8">
      <t>カワジ</t>
    </rPh>
    <rPh sb="8" eb="10">
      <t>ダイイチ</t>
    </rPh>
    <rPh sb="10" eb="12">
      <t>ハツデン</t>
    </rPh>
    <rPh sb="12" eb="13">
      <t>ショ</t>
    </rPh>
    <rPh sb="13" eb="15">
      <t>シュスイ</t>
    </rPh>
    <rPh sb="17" eb="19">
      <t>デントウ</t>
    </rPh>
    <rPh sb="21" eb="23">
      <t>ジュキュウ</t>
    </rPh>
    <phoneticPr fontId="2"/>
  </si>
  <si>
    <t>【件名：７　川治第一発電所取水口（動力）の需給】</t>
    <rPh sb="1" eb="3">
      <t>ケンメイ</t>
    </rPh>
    <rPh sb="6" eb="8">
      <t>カワジ</t>
    </rPh>
    <rPh sb="8" eb="10">
      <t>ダイイチ</t>
    </rPh>
    <rPh sb="10" eb="12">
      <t>ハツデン</t>
    </rPh>
    <rPh sb="12" eb="13">
      <t>ショ</t>
    </rPh>
    <rPh sb="13" eb="16">
      <t>シュスイコウ</t>
    </rPh>
    <rPh sb="17" eb="19">
      <t>ドウリョク</t>
    </rPh>
    <rPh sb="21" eb="23">
      <t>ジュキュウ</t>
    </rPh>
    <phoneticPr fontId="2"/>
  </si>
  <si>
    <t>85（％）</t>
    <phoneticPr fontId="2"/>
  </si>
  <si>
    <t>割引割増
ｃ</t>
    <rPh sb="0" eb="2">
      <t>ワリビキ</t>
    </rPh>
    <rPh sb="2" eb="4">
      <t>ワリマシ</t>
    </rPh>
    <phoneticPr fontId="2"/>
  </si>
  <si>
    <t>【件名：８　小網ダム７号警報局（松原）の需給】</t>
    <rPh sb="1" eb="3">
      <t>ケンメイ</t>
    </rPh>
    <rPh sb="6" eb="8">
      <t>コアミ</t>
    </rPh>
    <rPh sb="11" eb="12">
      <t>ゴウ</t>
    </rPh>
    <rPh sb="12" eb="14">
      <t>ケイホウ</t>
    </rPh>
    <rPh sb="14" eb="15">
      <t>キョク</t>
    </rPh>
    <rPh sb="16" eb="18">
      <t>マツバラ</t>
    </rPh>
    <rPh sb="20" eb="22">
      <t>ジュキュウ</t>
    </rPh>
    <phoneticPr fontId="2"/>
  </si>
  <si>
    <t>【件名：９　小網ダム５号警報局（原）の需給】</t>
    <rPh sb="1" eb="3">
      <t>ケンメイ</t>
    </rPh>
    <rPh sb="6" eb="8">
      <t>コアミ</t>
    </rPh>
    <rPh sb="11" eb="12">
      <t>ゴウ</t>
    </rPh>
    <rPh sb="12" eb="14">
      <t>ケイホウ</t>
    </rPh>
    <rPh sb="14" eb="15">
      <t>キョク</t>
    </rPh>
    <rPh sb="16" eb="17">
      <t>ハラ</t>
    </rPh>
    <rPh sb="19" eb="21">
      <t>ジュキュウ</t>
    </rPh>
    <phoneticPr fontId="2"/>
  </si>
  <si>
    <t>-</t>
  </si>
  <si>
    <t>【件名：10　小網ダム管理所の需給】</t>
    <rPh sb="1" eb="3">
      <t>ケンメイ</t>
    </rPh>
    <rPh sb="7" eb="9">
      <t>コアミ</t>
    </rPh>
    <rPh sb="11" eb="13">
      <t>カンリ</t>
    </rPh>
    <rPh sb="13" eb="14">
      <t>ショ</t>
    </rPh>
    <rPh sb="15" eb="17">
      <t>ジュキュウ</t>
    </rPh>
    <phoneticPr fontId="2"/>
  </si>
  <si>
    <t>【件名：11　川治第一発電所放水口の需給】</t>
    <rPh sb="1" eb="3">
      <t>ケンメイ</t>
    </rPh>
    <rPh sb="7" eb="9">
      <t>カワジ</t>
    </rPh>
    <rPh sb="9" eb="11">
      <t>ダイイチ</t>
    </rPh>
    <rPh sb="11" eb="13">
      <t>ハツデン</t>
    </rPh>
    <rPh sb="13" eb="14">
      <t>ショ</t>
    </rPh>
    <rPh sb="14" eb="16">
      <t>ホウスイ</t>
    </rPh>
    <rPh sb="16" eb="17">
      <t>クチ</t>
    </rPh>
    <rPh sb="18" eb="20">
      <t>ジュキュウ</t>
    </rPh>
    <phoneticPr fontId="2"/>
  </si>
  <si>
    <t>【件名：12　小網ダム４号警報局（イノ原）の需給】</t>
    <rPh sb="1" eb="3">
      <t>ケンメイ</t>
    </rPh>
    <rPh sb="7" eb="9">
      <t>コアミ</t>
    </rPh>
    <rPh sb="12" eb="13">
      <t>ゴウ</t>
    </rPh>
    <rPh sb="13" eb="15">
      <t>ケイホウ</t>
    </rPh>
    <rPh sb="15" eb="16">
      <t>キョク</t>
    </rPh>
    <rPh sb="19" eb="20">
      <t>ハラ</t>
    </rPh>
    <rPh sb="22" eb="24">
      <t>ジュキュウ</t>
    </rPh>
    <phoneticPr fontId="2"/>
  </si>
  <si>
    <t>【件名：13　小網ダム６号警報局（竹の沢）の需給】</t>
    <rPh sb="1" eb="3">
      <t>ケンメイ</t>
    </rPh>
    <rPh sb="7" eb="9">
      <t>コアミ</t>
    </rPh>
    <rPh sb="12" eb="13">
      <t>ゴウ</t>
    </rPh>
    <rPh sb="13" eb="15">
      <t>ケイホウ</t>
    </rPh>
    <rPh sb="15" eb="16">
      <t>キョク</t>
    </rPh>
    <rPh sb="17" eb="18">
      <t>タケ</t>
    </rPh>
    <rPh sb="19" eb="20">
      <t>サワ</t>
    </rPh>
    <rPh sb="22" eb="24">
      <t>ジュキュウ</t>
    </rPh>
    <phoneticPr fontId="2"/>
  </si>
  <si>
    <t>【件名：14　庚申ダム水質観測装置（ポンプ動力）の需給】</t>
    <rPh sb="1" eb="3">
      <t>ケンメイ</t>
    </rPh>
    <rPh sb="24" eb="25">
      <t>ミズグチ</t>
    </rPh>
    <rPh sb="25" eb="27">
      <t>ジュキュウ</t>
    </rPh>
    <phoneticPr fontId="2"/>
  </si>
  <si>
    <t>【件名：15　足尾発電所予備放水口の需給】</t>
    <rPh sb="1" eb="3">
      <t>ケンメイ</t>
    </rPh>
    <rPh sb="7" eb="9">
      <t>アシオ</t>
    </rPh>
    <rPh sb="9" eb="11">
      <t>ハツデン</t>
    </rPh>
    <rPh sb="11" eb="12">
      <t>ショ</t>
    </rPh>
    <rPh sb="12" eb="14">
      <t>ヨビ</t>
    </rPh>
    <rPh sb="14" eb="16">
      <t>ホウスイ</t>
    </rPh>
    <rPh sb="16" eb="17">
      <t>クチ</t>
    </rPh>
    <rPh sb="18" eb="20">
      <t>ジュキュウ</t>
    </rPh>
    <phoneticPr fontId="2"/>
  </si>
  <si>
    <t>【件名：16　庚申ダム水質観測装置の需給】</t>
    <rPh sb="1" eb="3">
      <t>ケンメイ</t>
    </rPh>
    <rPh sb="7" eb="9">
      <t>コウシン</t>
    </rPh>
    <rPh sb="11" eb="13">
      <t>スイシツ</t>
    </rPh>
    <rPh sb="13" eb="15">
      <t>カンソク</t>
    </rPh>
    <rPh sb="15" eb="17">
      <t>ソウチ</t>
    </rPh>
    <rPh sb="18" eb="20">
      <t>ジュキュウ</t>
    </rPh>
    <phoneticPr fontId="2"/>
  </si>
  <si>
    <t>【件名：17　餅ヶ瀬取水堰（電灯）の需給】</t>
    <rPh sb="1" eb="3">
      <t>ケンメイ</t>
    </rPh>
    <rPh sb="7" eb="8">
      <t>モチ</t>
    </rPh>
    <rPh sb="9" eb="10">
      <t>セ</t>
    </rPh>
    <rPh sb="10" eb="12">
      <t>シュスイ</t>
    </rPh>
    <rPh sb="12" eb="13">
      <t>セキ</t>
    </rPh>
    <rPh sb="14" eb="16">
      <t>デントウ</t>
    </rPh>
    <rPh sb="18" eb="20">
      <t>ジュキュウ</t>
    </rPh>
    <phoneticPr fontId="2"/>
  </si>
  <si>
    <t>【件名：18　餅ヶ瀬取水堰（動力）の需給】</t>
    <rPh sb="1" eb="3">
      <t>ケンメイ</t>
    </rPh>
    <rPh sb="7" eb="8">
      <t>モチ</t>
    </rPh>
    <rPh sb="9" eb="10">
      <t>セ</t>
    </rPh>
    <rPh sb="10" eb="12">
      <t>シュスイ</t>
    </rPh>
    <rPh sb="12" eb="13">
      <t>セキ</t>
    </rPh>
    <rPh sb="14" eb="16">
      <t>ドウリョク</t>
    </rPh>
    <rPh sb="18" eb="20">
      <t>ジュキュウ</t>
    </rPh>
    <phoneticPr fontId="2"/>
  </si>
  <si>
    <t>【件名：19　足尾発電所放水口の需給】</t>
    <rPh sb="1" eb="3">
      <t>ケンメイ</t>
    </rPh>
    <rPh sb="7" eb="9">
      <t>アシオ</t>
    </rPh>
    <rPh sb="9" eb="11">
      <t>ハツデン</t>
    </rPh>
    <rPh sb="11" eb="12">
      <t>ショ</t>
    </rPh>
    <rPh sb="12" eb="14">
      <t>ホウスイ</t>
    </rPh>
    <rPh sb="14" eb="15">
      <t>クチ</t>
    </rPh>
    <rPh sb="16" eb="18">
      <t>ジュキュウ</t>
    </rPh>
    <phoneticPr fontId="2"/>
  </si>
  <si>
    <t>【件名：20 　庚申ダム（電灯）の需給】</t>
    <rPh sb="1" eb="3">
      <t>ケンメイ</t>
    </rPh>
    <rPh sb="8" eb="10">
      <t>コウシン</t>
    </rPh>
    <rPh sb="13" eb="15">
      <t>デントウ</t>
    </rPh>
    <rPh sb="17" eb="19">
      <t>ジュキュウ</t>
    </rPh>
    <phoneticPr fontId="2"/>
  </si>
  <si>
    <t>（kⅤＡ）</t>
    <phoneticPr fontId="2"/>
  </si>
  <si>
    <t>【件名：21　庚申ダム（動力）の需給】</t>
    <rPh sb="1" eb="3">
      <t>ケンメイ</t>
    </rPh>
    <rPh sb="7" eb="9">
      <t>コウシン</t>
    </rPh>
    <rPh sb="12" eb="14">
      <t>ドウリョク</t>
    </rPh>
    <rPh sb="16" eb="18">
      <t>ジュキュウ</t>
    </rPh>
    <phoneticPr fontId="2"/>
  </si>
  <si>
    <t>【件名：22　庚申入口水位観測所の需給】</t>
    <rPh sb="1" eb="3">
      <t>ケンメイ</t>
    </rPh>
    <rPh sb="7" eb="9">
      <t>コウシン</t>
    </rPh>
    <rPh sb="9" eb="11">
      <t>イリグチ</t>
    </rPh>
    <rPh sb="11" eb="13">
      <t>スイイ</t>
    </rPh>
    <rPh sb="13" eb="15">
      <t>カンソク</t>
    </rPh>
    <rPh sb="15" eb="16">
      <t>ショ</t>
    </rPh>
    <rPh sb="17" eb="19">
      <t>ジュキュウ</t>
    </rPh>
    <phoneticPr fontId="2"/>
  </si>
  <si>
    <t>【件名：23　銀山平雨量観測所の需給】</t>
    <rPh sb="1" eb="3">
      <t>ケンメイ</t>
    </rPh>
    <rPh sb="7" eb="9">
      <t>ギンザン</t>
    </rPh>
    <rPh sb="9" eb="10">
      <t>ダイラ</t>
    </rPh>
    <rPh sb="10" eb="12">
      <t>ウリョウ</t>
    </rPh>
    <rPh sb="12" eb="14">
      <t>カンソク</t>
    </rPh>
    <rPh sb="14" eb="15">
      <t>ショ</t>
    </rPh>
    <rPh sb="16" eb="18">
      <t>ジュキュウ</t>
    </rPh>
    <phoneticPr fontId="2"/>
  </si>
  <si>
    <t>【件名：24　神子内取水堰（電灯）の需給】</t>
    <rPh sb="1" eb="3">
      <t>ケンメイ</t>
    </rPh>
    <rPh sb="7" eb="8">
      <t>カミ</t>
    </rPh>
    <rPh sb="8" eb="9">
      <t>コ</t>
    </rPh>
    <rPh sb="9" eb="10">
      <t>ウチ</t>
    </rPh>
    <rPh sb="10" eb="12">
      <t>シュスイ</t>
    </rPh>
    <rPh sb="12" eb="13">
      <t>セキ</t>
    </rPh>
    <rPh sb="14" eb="16">
      <t>デントウ</t>
    </rPh>
    <rPh sb="18" eb="20">
      <t>ジュキュウ</t>
    </rPh>
    <phoneticPr fontId="2"/>
  </si>
  <si>
    <t>【件名：25　神子内取水堰（動力）の需給】</t>
    <rPh sb="1" eb="3">
      <t>ケンメイ</t>
    </rPh>
    <rPh sb="7" eb="8">
      <t>カミ</t>
    </rPh>
    <rPh sb="8" eb="9">
      <t>コ</t>
    </rPh>
    <rPh sb="9" eb="10">
      <t>ウチ</t>
    </rPh>
    <rPh sb="10" eb="12">
      <t>シュスイ</t>
    </rPh>
    <rPh sb="12" eb="13">
      <t>セキ</t>
    </rPh>
    <rPh sb="14" eb="16">
      <t>ドウリョク</t>
    </rPh>
    <rPh sb="18" eb="20">
      <t>ジュキュウ</t>
    </rPh>
    <phoneticPr fontId="2"/>
  </si>
  <si>
    <t>【件名：26　渡良瀬取水堰（電灯）の需給】</t>
    <rPh sb="1" eb="3">
      <t>ケンメイ</t>
    </rPh>
    <rPh sb="7" eb="10">
      <t>ワタラセ</t>
    </rPh>
    <rPh sb="10" eb="12">
      <t>シュスイ</t>
    </rPh>
    <rPh sb="12" eb="13">
      <t>セキ</t>
    </rPh>
    <rPh sb="14" eb="16">
      <t>デントウ</t>
    </rPh>
    <rPh sb="18" eb="20">
      <t>ジュキュウ</t>
    </rPh>
    <phoneticPr fontId="2"/>
  </si>
  <si>
    <t>【件名：27　渡良瀬取水堰（動力）の需給】</t>
    <rPh sb="1" eb="3">
      <t>ケンメイ</t>
    </rPh>
    <rPh sb="7" eb="10">
      <t>ワタラセ</t>
    </rPh>
    <rPh sb="10" eb="12">
      <t>シュスイ</t>
    </rPh>
    <rPh sb="12" eb="13">
      <t>セキ</t>
    </rPh>
    <rPh sb="14" eb="16">
      <t>ドウリョク</t>
    </rPh>
    <rPh sb="18" eb="20">
      <t>ジュキュウ</t>
    </rPh>
    <phoneticPr fontId="2"/>
  </si>
  <si>
    <t>【件名：28　庚申ダム切幹警報局の需給】</t>
    <rPh sb="1" eb="3">
      <t>ケンメイ</t>
    </rPh>
    <rPh sb="7" eb="9">
      <t>コウシン</t>
    </rPh>
    <rPh sb="11" eb="12">
      <t>キリ</t>
    </rPh>
    <rPh sb="12" eb="13">
      <t>ミキ</t>
    </rPh>
    <rPh sb="13" eb="15">
      <t>ケイホウ</t>
    </rPh>
    <rPh sb="15" eb="16">
      <t>キョク</t>
    </rPh>
    <rPh sb="17" eb="19">
      <t>ジュキュウ</t>
    </rPh>
    <phoneticPr fontId="2"/>
  </si>
  <si>
    <t>契約電力及び予定使用電力量表 パターンA</t>
    <rPh sb="0" eb="2">
      <t>ケイヤク</t>
    </rPh>
    <rPh sb="2" eb="4">
      <t>デンリョク</t>
    </rPh>
    <rPh sb="4" eb="5">
      <t>オヨ</t>
    </rPh>
    <rPh sb="6" eb="8">
      <t>ヨテイ</t>
    </rPh>
    <rPh sb="8" eb="10">
      <t>シヨウ</t>
    </rPh>
    <rPh sb="10" eb="12">
      <t>デンリョク</t>
    </rPh>
    <rPh sb="12" eb="13">
      <t>リョウ</t>
    </rPh>
    <rPh sb="13" eb="14">
      <t>ヒョウ</t>
    </rPh>
    <phoneticPr fontId="2"/>
  </si>
  <si>
    <t>【件名： 放水口（外灯）の需給】</t>
    <rPh sb="1" eb="3">
      <t>ケンメイ</t>
    </rPh>
    <rPh sb="5" eb="7">
      <t>ホウスイ</t>
    </rPh>
    <rPh sb="7" eb="8">
      <t>クチ</t>
    </rPh>
    <rPh sb="9" eb="11">
      <t>ガイトウ</t>
    </rPh>
    <rPh sb="13" eb="15">
      <t>ジュキュウ</t>
    </rPh>
    <phoneticPr fontId="2"/>
  </si>
  <si>
    <t>令和 2年 4月</t>
    <rPh sb="0" eb="2">
      <t>レイワ</t>
    </rPh>
    <rPh sb="4" eb="5">
      <t>ネン</t>
    </rPh>
    <rPh sb="7" eb="8">
      <t>ツキ</t>
    </rPh>
    <phoneticPr fontId="2"/>
  </si>
  <si>
    <t>令和 2年 5月</t>
    <rPh sb="0" eb="2">
      <t>レイワ</t>
    </rPh>
    <rPh sb="4" eb="5">
      <t>ネン</t>
    </rPh>
    <rPh sb="7" eb="8">
      <t>ツキ</t>
    </rPh>
    <phoneticPr fontId="2"/>
  </si>
  <si>
    <t>令和 2年 6月</t>
    <rPh sb="0" eb="2">
      <t>レイワ</t>
    </rPh>
    <rPh sb="4" eb="5">
      <t>ネン</t>
    </rPh>
    <rPh sb="7" eb="8">
      <t>ツキ</t>
    </rPh>
    <phoneticPr fontId="2"/>
  </si>
  <si>
    <t>令和 2年 7月</t>
    <rPh sb="0" eb="2">
      <t>レイワ</t>
    </rPh>
    <rPh sb="4" eb="5">
      <t>ネン</t>
    </rPh>
    <rPh sb="7" eb="8">
      <t>ツキ</t>
    </rPh>
    <phoneticPr fontId="2"/>
  </si>
  <si>
    <t>令和 2年 8月</t>
    <rPh sb="0" eb="2">
      <t>レイワ</t>
    </rPh>
    <rPh sb="4" eb="5">
      <t>ネン</t>
    </rPh>
    <rPh sb="7" eb="8">
      <t>ツキ</t>
    </rPh>
    <phoneticPr fontId="2"/>
  </si>
  <si>
    <t>令和 2年 9月</t>
    <rPh sb="0" eb="2">
      <t>レイワ</t>
    </rPh>
    <rPh sb="4" eb="5">
      <t>ネン</t>
    </rPh>
    <rPh sb="7" eb="8">
      <t>ツキ</t>
    </rPh>
    <phoneticPr fontId="2"/>
  </si>
  <si>
    <t>令和 2年 10月</t>
    <rPh sb="0" eb="2">
      <t>レイワ</t>
    </rPh>
    <rPh sb="4" eb="5">
      <t>ネン</t>
    </rPh>
    <rPh sb="8" eb="9">
      <t>ツキ</t>
    </rPh>
    <phoneticPr fontId="2"/>
  </si>
  <si>
    <t>令和 2年 11月</t>
    <rPh sb="0" eb="2">
      <t>レイワ</t>
    </rPh>
    <rPh sb="4" eb="5">
      <t>ネン</t>
    </rPh>
    <rPh sb="8" eb="9">
      <t>ツキ</t>
    </rPh>
    <phoneticPr fontId="2"/>
  </si>
  <si>
    <t>令和 2年 12月</t>
    <rPh sb="0" eb="2">
      <t>レイワ</t>
    </rPh>
    <rPh sb="4" eb="5">
      <t>ネン</t>
    </rPh>
    <rPh sb="8" eb="9">
      <t>ツキ</t>
    </rPh>
    <phoneticPr fontId="2"/>
  </si>
  <si>
    <t>令和 3年 1月</t>
    <rPh sb="0" eb="2">
      <t>レイワ</t>
    </rPh>
    <rPh sb="4" eb="5">
      <t>ネン</t>
    </rPh>
    <rPh sb="7" eb="8">
      <t>ツキ</t>
    </rPh>
    <phoneticPr fontId="2"/>
  </si>
  <si>
    <t>令和 3年 2月</t>
    <rPh sb="0" eb="2">
      <t>レイワ</t>
    </rPh>
    <rPh sb="4" eb="5">
      <t>ネン</t>
    </rPh>
    <rPh sb="7" eb="8">
      <t>ツキ</t>
    </rPh>
    <phoneticPr fontId="2"/>
  </si>
  <si>
    <t>令和 3年 3月</t>
    <rPh sb="0" eb="2">
      <t>レイワ</t>
    </rPh>
    <rPh sb="4" eb="5">
      <t>ネン</t>
    </rPh>
    <rPh sb="7" eb="8">
      <t>ツキ</t>
    </rPh>
    <phoneticPr fontId="2"/>
  </si>
  <si>
    <t>ｊ＝ｉ÷108×100</t>
    <phoneticPr fontId="2"/>
  </si>
  <si>
    <t>【件名：29　足尾発電所放水口（外灯）の需給】</t>
    <rPh sb="1" eb="3">
      <t>ケンメイ</t>
    </rPh>
    <rPh sb="7" eb="9">
      <t>アシオ</t>
    </rPh>
    <rPh sb="9" eb="11">
      <t>ハツデン</t>
    </rPh>
    <rPh sb="11" eb="12">
      <t>ショ</t>
    </rPh>
    <rPh sb="12" eb="14">
      <t>ホウスイ</t>
    </rPh>
    <rPh sb="14" eb="15">
      <t>クチ</t>
    </rPh>
    <rPh sb="16" eb="18">
      <t>ガイトウ</t>
    </rPh>
    <rPh sb="20" eb="22">
      <t>ジュキュウ</t>
    </rPh>
    <phoneticPr fontId="2"/>
  </si>
  <si>
    <t>（円／個）</t>
    <rPh sb="1" eb="2">
      <t>エン</t>
    </rPh>
    <rPh sb="3" eb="4">
      <t>コ</t>
    </rPh>
    <phoneticPr fontId="2"/>
  </si>
  <si>
    <t>【件名：30　鶏頂山雨量観測所の需給】</t>
    <rPh sb="1" eb="3">
      <t>ケンメイ</t>
    </rPh>
    <rPh sb="7" eb="8">
      <t>トリ</t>
    </rPh>
    <rPh sb="8" eb="9">
      <t>チョウ</t>
    </rPh>
    <rPh sb="9" eb="10">
      <t>サン</t>
    </rPh>
    <rPh sb="10" eb="12">
      <t>ウリョウ</t>
    </rPh>
    <rPh sb="12" eb="14">
      <t>カンソク</t>
    </rPh>
    <rPh sb="14" eb="15">
      <t>ショ</t>
    </rPh>
    <rPh sb="16" eb="18">
      <t>ジュキュウ</t>
    </rPh>
    <phoneticPr fontId="2"/>
  </si>
  <si>
    <t>（個）</t>
    <rPh sb="1" eb="2">
      <t>コ</t>
    </rPh>
    <phoneticPr fontId="2"/>
  </si>
  <si>
    <t>【件名： 鶏頂山雨量計の需給】</t>
    <rPh sb="1" eb="3">
      <t>ケンメイ</t>
    </rPh>
    <rPh sb="5" eb="6">
      <t>トリ</t>
    </rPh>
    <rPh sb="6" eb="7">
      <t>チョウ</t>
    </rPh>
    <rPh sb="7" eb="8">
      <t>サン</t>
    </rPh>
    <rPh sb="8" eb="10">
      <t>ウリョウ</t>
    </rPh>
    <rPh sb="10" eb="11">
      <t>ケイ</t>
    </rPh>
    <rPh sb="12" eb="14">
      <t>ジュキュウ</t>
    </rPh>
    <phoneticPr fontId="2"/>
  </si>
  <si>
    <t>平成31年 4月</t>
    <rPh sb="0" eb="2">
      <t>ヘイセイ</t>
    </rPh>
    <rPh sb="4" eb="5">
      <t>ネン</t>
    </rPh>
    <rPh sb="7" eb="8">
      <t>ツキ</t>
    </rPh>
    <phoneticPr fontId="2"/>
  </si>
  <si>
    <t>平成31年 5月</t>
    <rPh sb="0" eb="2">
      <t>ヘイセイ</t>
    </rPh>
    <rPh sb="4" eb="5">
      <t>ネン</t>
    </rPh>
    <rPh sb="7" eb="8">
      <t>ツキ</t>
    </rPh>
    <phoneticPr fontId="2"/>
  </si>
  <si>
    <t>平成31年 6月</t>
    <rPh sb="0" eb="2">
      <t>ヘイセイ</t>
    </rPh>
    <rPh sb="4" eb="5">
      <t>ネン</t>
    </rPh>
    <rPh sb="7" eb="8">
      <t>ツキ</t>
    </rPh>
    <phoneticPr fontId="2"/>
  </si>
  <si>
    <t>平成31年 7月</t>
    <rPh sb="0" eb="2">
      <t>ヘイセイ</t>
    </rPh>
    <rPh sb="4" eb="5">
      <t>ネン</t>
    </rPh>
    <rPh sb="7" eb="8">
      <t>ツキ</t>
    </rPh>
    <phoneticPr fontId="2"/>
  </si>
  <si>
    <t>平成31年 8月</t>
    <rPh sb="0" eb="2">
      <t>ヘイセイ</t>
    </rPh>
    <rPh sb="4" eb="5">
      <t>ネン</t>
    </rPh>
    <rPh sb="7" eb="8">
      <t>ツキ</t>
    </rPh>
    <phoneticPr fontId="2"/>
  </si>
  <si>
    <t>平成31年 9月</t>
    <rPh sb="0" eb="2">
      <t>ヘイセイ</t>
    </rPh>
    <rPh sb="4" eb="5">
      <t>ネン</t>
    </rPh>
    <rPh sb="7" eb="8">
      <t>ツキ</t>
    </rPh>
    <phoneticPr fontId="2"/>
  </si>
  <si>
    <t>平成31年 10月</t>
    <rPh sb="0" eb="2">
      <t>ヘイセイ</t>
    </rPh>
    <rPh sb="4" eb="5">
      <t>ネン</t>
    </rPh>
    <rPh sb="8" eb="9">
      <t>ツキ</t>
    </rPh>
    <phoneticPr fontId="2"/>
  </si>
  <si>
    <t>平成31年 11月</t>
    <rPh sb="0" eb="2">
      <t>ヘイセイ</t>
    </rPh>
    <rPh sb="4" eb="5">
      <t>ネン</t>
    </rPh>
    <rPh sb="8" eb="9">
      <t>ツキ</t>
    </rPh>
    <phoneticPr fontId="2"/>
  </si>
  <si>
    <t>平成31年 12月</t>
    <rPh sb="0" eb="2">
      <t>ヘイセイ</t>
    </rPh>
    <rPh sb="4" eb="5">
      <t>ネン</t>
    </rPh>
    <rPh sb="8" eb="9">
      <t>ツキ</t>
    </rPh>
    <phoneticPr fontId="2"/>
  </si>
  <si>
    <t>平成32年 1月</t>
    <rPh sb="0" eb="2">
      <t>ヘイセイ</t>
    </rPh>
    <rPh sb="4" eb="5">
      <t>ネン</t>
    </rPh>
    <rPh sb="7" eb="8">
      <t>ツキ</t>
    </rPh>
    <phoneticPr fontId="2"/>
  </si>
  <si>
    <t>平成32年 2月</t>
    <rPh sb="0" eb="2">
      <t>ヘイセイ</t>
    </rPh>
    <rPh sb="4" eb="5">
      <t>ネン</t>
    </rPh>
    <rPh sb="7" eb="8">
      <t>ツキ</t>
    </rPh>
    <phoneticPr fontId="2"/>
  </si>
  <si>
    <t>平成32年 3月</t>
    <rPh sb="0" eb="2">
      <t>ヘイセイ</t>
    </rPh>
    <rPh sb="4" eb="5">
      <t>ネン</t>
    </rPh>
    <rPh sb="7" eb="8">
      <t>ツキ</t>
    </rPh>
    <phoneticPr fontId="2"/>
  </si>
  <si>
    <t>【件名：31　風見発電所沈砂池（電灯）の需給】</t>
    <rPh sb="1" eb="3">
      <t>ケンメイ</t>
    </rPh>
    <rPh sb="7" eb="9">
      <t>カザミ</t>
    </rPh>
    <rPh sb="9" eb="11">
      <t>ハツデン</t>
    </rPh>
    <rPh sb="11" eb="12">
      <t>ショ</t>
    </rPh>
    <rPh sb="12" eb="15">
      <t>チンサチ</t>
    </rPh>
    <rPh sb="16" eb="18">
      <t>デントウ</t>
    </rPh>
    <rPh sb="20" eb="22">
      <t>ジュキュウ</t>
    </rPh>
    <phoneticPr fontId="2"/>
  </si>
  <si>
    <t>【件名：32　逆木放流工（電灯）の需給】</t>
    <rPh sb="1" eb="3">
      <t>ケンメイ</t>
    </rPh>
    <rPh sb="7" eb="8">
      <t>ギャク</t>
    </rPh>
    <rPh sb="8" eb="9">
      <t>キ</t>
    </rPh>
    <rPh sb="9" eb="11">
      <t>ホウリュウ</t>
    </rPh>
    <rPh sb="11" eb="12">
      <t>コウ</t>
    </rPh>
    <rPh sb="13" eb="15">
      <t>デントウ</t>
    </rPh>
    <rPh sb="17" eb="19">
      <t>ジュキュウ</t>
    </rPh>
    <phoneticPr fontId="2"/>
  </si>
  <si>
    <t>【件名：33　逆木放流工（動力）の需給】</t>
    <rPh sb="1" eb="3">
      <t>ケンメイ</t>
    </rPh>
    <rPh sb="7" eb="8">
      <t>ギャク</t>
    </rPh>
    <rPh sb="8" eb="9">
      <t>キ</t>
    </rPh>
    <rPh sb="9" eb="11">
      <t>ホウリュウ</t>
    </rPh>
    <rPh sb="11" eb="12">
      <t>コウ</t>
    </rPh>
    <rPh sb="13" eb="15">
      <t>ドウリョク</t>
    </rPh>
    <rPh sb="17" eb="19">
      <t>ジュキュウ</t>
    </rPh>
    <phoneticPr fontId="2"/>
  </si>
  <si>
    <t>【件名：34　佐貫ダム管理所（電灯）の需給】</t>
    <rPh sb="1" eb="3">
      <t>ケンメイ</t>
    </rPh>
    <rPh sb="7" eb="9">
      <t>サヌキ</t>
    </rPh>
    <rPh sb="11" eb="13">
      <t>カンリ</t>
    </rPh>
    <rPh sb="13" eb="14">
      <t>ショ</t>
    </rPh>
    <rPh sb="15" eb="17">
      <t>デントウ</t>
    </rPh>
    <rPh sb="19" eb="21">
      <t>ジュキュウ</t>
    </rPh>
    <phoneticPr fontId="2"/>
  </si>
  <si>
    <t>【件名：35　佐貫ダム管理所（動力）の需給】</t>
    <rPh sb="1" eb="3">
      <t>ケンメイ</t>
    </rPh>
    <rPh sb="7" eb="9">
      <t>サヌキ</t>
    </rPh>
    <rPh sb="11" eb="13">
      <t>カンリ</t>
    </rPh>
    <rPh sb="13" eb="14">
      <t>ショ</t>
    </rPh>
    <rPh sb="15" eb="17">
      <t>ドウリョク</t>
    </rPh>
    <rPh sb="19" eb="21">
      <t>ジュキュウ</t>
    </rPh>
    <phoneticPr fontId="2"/>
  </si>
  <si>
    <t>【件名：36　風見発電所沈砂池（動力）の需給】</t>
    <rPh sb="1" eb="3">
      <t>ケンメイ</t>
    </rPh>
    <rPh sb="7" eb="9">
      <t>カザミ</t>
    </rPh>
    <rPh sb="9" eb="11">
      <t>ハツデン</t>
    </rPh>
    <rPh sb="11" eb="12">
      <t>ショ</t>
    </rPh>
    <rPh sb="12" eb="15">
      <t>チンサチ</t>
    </rPh>
    <rPh sb="16" eb="18">
      <t>ドウリョク</t>
    </rPh>
    <rPh sb="20" eb="22">
      <t>ジュキュウ</t>
    </rPh>
    <phoneticPr fontId="2"/>
  </si>
  <si>
    <t>【件名：37　板室寮の需給】</t>
    <rPh sb="1" eb="3">
      <t>ケンメイ</t>
    </rPh>
    <rPh sb="7" eb="8">
      <t>イタ</t>
    </rPh>
    <rPh sb="8" eb="9">
      <t>ムロ</t>
    </rPh>
    <rPh sb="9" eb="10">
      <t>リョウ</t>
    </rPh>
    <rPh sb="11" eb="13">
      <t>ジュキュウ</t>
    </rPh>
    <phoneticPr fontId="2"/>
  </si>
  <si>
    <t>【件名：38　板室発電所自動通報装置（放水口）の需給】</t>
    <rPh sb="1" eb="3">
      <t>ケンメイ</t>
    </rPh>
    <rPh sb="7" eb="8">
      <t>イタ</t>
    </rPh>
    <rPh sb="8" eb="9">
      <t>ムロ</t>
    </rPh>
    <rPh sb="9" eb="11">
      <t>ハツデン</t>
    </rPh>
    <rPh sb="11" eb="12">
      <t>ショ</t>
    </rPh>
    <rPh sb="12" eb="14">
      <t>ジドウ</t>
    </rPh>
    <rPh sb="14" eb="16">
      <t>ツウホウ</t>
    </rPh>
    <rPh sb="16" eb="18">
      <t>ソウチ</t>
    </rPh>
    <rPh sb="19" eb="21">
      <t>ホウスイ</t>
    </rPh>
    <rPh sb="21" eb="22">
      <t>クチ</t>
    </rPh>
    <rPh sb="24" eb="26">
      <t>ジュキュウ</t>
    </rPh>
    <phoneticPr fontId="2"/>
  </si>
  <si>
    <t>【件名：39　川治第一発電所の需給】</t>
    <rPh sb="1" eb="3">
      <t>ケンメイ</t>
    </rPh>
    <rPh sb="7" eb="9">
      <t>カワジ</t>
    </rPh>
    <rPh sb="9" eb="11">
      <t>ダイイチ</t>
    </rPh>
    <rPh sb="11" eb="13">
      <t>ハツデン</t>
    </rPh>
    <rPh sb="13" eb="14">
      <t>ショ</t>
    </rPh>
    <rPh sb="14" eb="15">
      <t>デンリョク</t>
    </rPh>
    <rPh sb="15" eb="17">
      <t>ジュキュウ</t>
    </rPh>
    <phoneticPr fontId="2"/>
  </si>
  <si>
    <t>【件名：40　川治第二発電所の需給】</t>
    <rPh sb="1" eb="3">
      <t>ケンメイ</t>
    </rPh>
    <rPh sb="7" eb="9">
      <t>カワジ</t>
    </rPh>
    <rPh sb="9" eb="11">
      <t>ダイニ</t>
    </rPh>
    <rPh sb="11" eb="13">
      <t>ハツデン</t>
    </rPh>
    <rPh sb="13" eb="14">
      <t>ショ</t>
    </rPh>
    <rPh sb="14" eb="15">
      <t>デンリョク</t>
    </rPh>
    <rPh sb="15" eb="17">
      <t>ジュキュウ</t>
    </rPh>
    <phoneticPr fontId="2"/>
  </si>
  <si>
    <t>【件名：41　小網発電所の需給】</t>
    <rPh sb="1" eb="3">
      <t>ケンメイ</t>
    </rPh>
    <rPh sb="7" eb="9">
      <t>コアミ</t>
    </rPh>
    <rPh sb="9" eb="11">
      <t>ハツデン</t>
    </rPh>
    <rPh sb="11" eb="12">
      <t>ショ</t>
    </rPh>
    <rPh sb="12" eb="13">
      <t>デンリョク</t>
    </rPh>
    <rPh sb="13" eb="15">
      <t>ジュキュウ</t>
    </rPh>
    <phoneticPr fontId="2"/>
  </si>
  <si>
    <t>85（％）</t>
  </si>
  <si>
    <t>【件名：42　風見発電所の需給】</t>
    <rPh sb="1" eb="3">
      <t>ケンメイ</t>
    </rPh>
    <rPh sb="7" eb="9">
      <t>カザミ</t>
    </rPh>
    <rPh sb="9" eb="11">
      <t>ハツデン</t>
    </rPh>
    <rPh sb="11" eb="12">
      <t>ショ</t>
    </rPh>
    <rPh sb="12" eb="13">
      <t>デンリョク</t>
    </rPh>
    <rPh sb="13" eb="15">
      <t>ジュキュウ</t>
    </rPh>
    <phoneticPr fontId="2"/>
  </si>
  <si>
    <t>割引割増
ｃ</t>
  </si>
  <si>
    <t>【件名：43　足尾発電所の需給】</t>
    <rPh sb="1" eb="3">
      <t>ケンメイ</t>
    </rPh>
    <rPh sb="7" eb="9">
      <t>アシオ</t>
    </rPh>
    <rPh sb="9" eb="11">
      <t>ハツデン</t>
    </rPh>
    <rPh sb="11" eb="12">
      <t>ショ</t>
    </rPh>
    <rPh sb="12" eb="13">
      <t>デンリョク</t>
    </rPh>
    <rPh sb="13" eb="15">
      <t>ジュキュウ</t>
    </rPh>
    <phoneticPr fontId="2"/>
  </si>
  <si>
    <t>（円／kW）</t>
  </si>
  <si>
    <t>（円）</t>
  </si>
  <si>
    <t>ｂ</t>
  </si>
  <si>
    <t>ｄ＝ａ×ｂ×ｃ</t>
  </si>
  <si>
    <t>【件名：44　東荒川電所の需給】</t>
    <rPh sb="1" eb="3">
      <t>ケンメイ</t>
    </rPh>
    <rPh sb="7" eb="8">
      <t>ヒガシ</t>
    </rPh>
    <rPh sb="8" eb="10">
      <t>アラカワ</t>
    </rPh>
    <rPh sb="10" eb="11">
      <t>デン</t>
    </rPh>
    <rPh sb="11" eb="12">
      <t>ショ</t>
    </rPh>
    <rPh sb="12" eb="13">
      <t>デンリョク</t>
    </rPh>
    <rPh sb="13" eb="15">
      <t>ジュキュウ</t>
    </rPh>
    <phoneticPr fontId="2"/>
  </si>
  <si>
    <t>【件名：45　大下沢発電所（電灯）の需給】</t>
    <rPh sb="1" eb="3">
      <t>ケンメイ</t>
    </rPh>
    <rPh sb="7" eb="9">
      <t>オオシタ</t>
    </rPh>
    <rPh sb="9" eb="10">
      <t>サワ</t>
    </rPh>
    <rPh sb="10" eb="13">
      <t>ハツデンショ</t>
    </rPh>
    <rPh sb="13" eb="14">
      <t>ミズグチ</t>
    </rPh>
    <rPh sb="14" eb="16">
      <t>デントウ</t>
    </rPh>
    <rPh sb="18" eb="20">
      <t>ジュキュウ</t>
    </rPh>
    <phoneticPr fontId="2"/>
  </si>
  <si>
    <t>【件名：46　大下沢発電所の需給】</t>
    <rPh sb="1" eb="3">
      <t>ケンメイ</t>
    </rPh>
    <rPh sb="7" eb="9">
      <t>オオゲ</t>
    </rPh>
    <rPh sb="9" eb="10">
      <t>サワ</t>
    </rPh>
    <rPh sb="10" eb="13">
      <t>ハツデンショ</t>
    </rPh>
    <rPh sb="14" eb="16">
      <t>ジュキュウ</t>
    </rPh>
    <phoneticPr fontId="2"/>
  </si>
  <si>
    <t>【件名：47　五十里発電所の需給】</t>
    <rPh sb="1" eb="3">
      <t>ケンメイ</t>
    </rPh>
    <rPh sb="7" eb="10">
      <t>イカリ</t>
    </rPh>
    <rPh sb="10" eb="12">
      <t>ハツデン</t>
    </rPh>
    <rPh sb="12" eb="13">
      <t>ショ</t>
    </rPh>
    <rPh sb="14" eb="16">
      <t>ジュキュウ</t>
    </rPh>
    <phoneticPr fontId="2"/>
  </si>
  <si>
    <t>【件名：48　小百川発電所の需給】</t>
    <rPh sb="1" eb="3">
      <t>ケンメイ</t>
    </rPh>
    <rPh sb="7" eb="8">
      <t>コ</t>
    </rPh>
    <rPh sb="8" eb="9">
      <t>ヒャク</t>
    </rPh>
    <rPh sb="9" eb="10">
      <t>カワ</t>
    </rPh>
    <rPh sb="10" eb="13">
      <t>ハツデンショ</t>
    </rPh>
    <rPh sb="14" eb="16">
      <t>ジュキュウ</t>
    </rPh>
    <phoneticPr fontId="2"/>
  </si>
  <si>
    <t>【件名：49　板室発電所の需給】</t>
    <rPh sb="1" eb="3">
      <t>ケンメイ</t>
    </rPh>
    <rPh sb="7" eb="8">
      <t>イタ</t>
    </rPh>
    <rPh sb="8" eb="9">
      <t>ムロ</t>
    </rPh>
    <rPh sb="9" eb="11">
      <t>ハツデン</t>
    </rPh>
    <rPh sb="11" eb="12">
      <t>ショ</t>
    </rPh>
    <rPh sb="12" eb="13">
      <t>デンリョク</t>
    </rPh>
    <rPh sb="13" eb="15">
      <t>ジュキュウ</t>
    </rPh>
    <phoneticPr fontId="2"/>
  </si>
  <si>
    <t>【件名：50　深山発電所の需給】</t>
    <rPh sb="1" eb="3">
      <t>ケンメイ</t>
    </rPh>
    <rPh sb="7" eb="9">
      <t>ミヤマ</t>
    </rPh>
    <rPh sb="9" eb="11">
      <t>ハツデン</t>
    </rPh>
    <rPh sb="11" eb="12">
      <t>ショ</t>
    </rPh>
    <rPh sb="12" eb="13">
      <t>デンリョク</t>
    </rPh>
    <rPh sb="13" eb="15">
      <t>ジュキュウ</t>
    </rPh>
    <phoneticPr fontId="2"/>
  </si>
  <si>
    <t>【件名：51　木の俣発電所の需給】</t>
    <rPh sb="1" eb="3">
      <t>ケンメイ</t>
    </rPh>
    <rPh sb="7" eb="8">
      <t>キ</t>
    </rPh>
    <rPh sb="9" eb="10">
      <t>マタ</t>
    </rPh>
    <rPh sb="10" eb="12">
      <t>ハツデン</t>
    </rPh>
    <rPh sb="12" eb="13">
      <t>ショ</t>
    </rPh>
    <rPh sb="13" eb="14">
      <t>デンリョク</t>
    </rPh>
    <rPh sb="14" eb="16">
      <t>ジュキュウ</t>
    </rPh>
    <phoneticPr fontId="2"/>
  </si>
  <si>
    <t>ｃ</t>
    <phoneticPr fontId="3"/>
  </si>
  <si>
    <t>提案価格算定書</t>
    <rPh sb="0" eb="2">
      <t>テイアン</t>
    </rPh>
    <rPh sb="2" eb="4">
      <t>カカク</t>
    </rPh>
    <rPh sb="4" eb="6">
      <t>サンテイ</t>
    </rPh>
    <rPh sb="6" eb="7">
      <t>ショ</t>
    </rPh>
    <phoneticPr fontId="3"/>
  </si>
  <si>
    <t>提案供給価格</t>
    <rPh sb="0" eb="2">
      <t>テイアン</t>
    </rPh>
    <rPh sb="2" eb="4">
      <t>キョウキュウ</t>
    </rPh>
    <rPh sb="4" eb="6">
      <t>カカク</t>
    </rPh>
    <phoneticPr fontId="2"/>
  </si>
  <si>
    <t>令和８年４月</t>
    <rPh sb="0" eb="2">
      <t>レイワ</t>
    </rPh>
    <rPh sb="5" eb="6">
      <t>ツキ</t>
    </rPh>
    <phoneticPr fontId="2"/>
  </si>
  <si>
    <t>令和８年５月</t>
    <rPh sb="0" eb="2">
      <t>レイワ</t>
    </rPh>
    <rPh sb="5" eb="6">
      <t>ツキ</t>
    </rPh>
    <phoneticPr fontId="2"/>
  </si>
  <si>
    <t>令和８年６月</t>
    <rPh sb="0" eb="2">
      <t>レイワ</t>
    </rPh>
    <rPh sb="5" eb="6">
      <t>ツキ</t>
    </rPh>
    <phoneticPr fontId="2"/>
  </si>
  <si>
    <t>令和８年７月</t>
    <rPh sb="0" eb="2">
      <t>レイワ</t>
    </rPh>
    <rPh sb="5" eb="6">
      <t>ツキ</t>
    </rPh>
    <phoneticPr fontId="2"/>
  </si>
  <si>
    <t>令和８年８月</t>
    <rPh sb="0" eb="2">
      <t>レイワ</t>
    </rPh>
    <rPh sb="5" eb="6">
      <t>ツキ</t>
    </rPh>
    <phoneticPr fontId="2"/>
  </si>
  <si>
    <t>令和８年９月</t>
    <rPh sb="0" eb="2">
      <t>レイワ</t>
    </rPh>
    <rPh sb="5" eb="6">
      <t>ツキ</t>
    </rPh>
    <phoneticPr fontId="2"/>
  </si>
  <si>
    <t>令和８年１０月</t>
    <rPh sb="0" eb="2">
      <t>レイワ</t>
    </rPh>
    <rPh sb="6" eb="7">
      <t>ツキ</t>
    </rPh>
    <phoneticPr fontId="2"/>
  </si>
  <si>
    <t>令和８年１１月</t>
    <rPh sb="0" eb="2">
      <t>レイワ</t>
    </rPh>
    <rPh sb="6" eb="7">
      <t>ツキ</t>
    </rPh>
    <phoneticPr fontId="2"/>
  </si>
  <si>
    <t>令和８年１２月</t>
    <rPh sb="0" eb="2">
      <t>レイワ</t>
    </rPh>
    <rPh sb="6" eb="7">
      <t>ツキ</t>
    </rPh>
    <phoneticPr fontId="2"/>
  </si>
  <si>
    <t>令和９年１月</t>
    <rPh sb="0" eb="2">
      <t>レイワ</t>
    </rPh>
    <rPh sb="5" eb="6">
      <t>ツキ</t>
    </rPh>
    <phoneticPr fontId="2"/>
  </si>
  <si>
    <t>令和９年２月</t>
    <rPh sb="0" eb="2">
      <t>レイワ</t>
    </rPh>
    <rPh sb="5" eb="6">
      <t>ツキ</t>
    </rPh>
    <phoneticPr fontId="2"/>
  </si>
  <si>
    <t>令和９年３月</t>
    <rPh sb="0" eb="2">
      <t>レイワ</t>
    </rPh>
    <rPh sb="5" eb="6">
      <t>ツキ</t>
    </rPh>
    <phoneticPr fontId="2"/>
  </si>
  <si>
    <t>予定価格（税抜）（円）</t>
    <phoneticPr fontId="2"/>
  </si>
  <si>
    <t>注５：提案供給算定においては，力率は85％とする。</t>
    <rPh sb="15" eb="16">
      <t>リキ</t>
    </rPh>
    <rPh sb="16" eb="17">
      <t>リツ</t>
    </rPh>
    <phoneticPr fontId="2"/>
  </si>
  <si>
    <t>注６：予定価格（税抜）は，税抜き価格（円未満の端数処理は切り捨て）を記載する。</t>
    <rPh sb="3" eb="5">
      <t>ヨテイ</t>
    </rPh>
    <rPh sb="5" eb="7">
      <t>カカク</t>
    </rPh>
    <rPh sb="8" eb="10">
      <t>ゼイヌキ</t>
    </rPh>
    <rPh sb="19" eb="20">
      <t>エン</t>
    </rPh>
    <rPh sb="20" eb="22">
      <t>ミマン</t>
    </rPh>
    <rPh sb="23" eb="25">
      <t>ハスウ</t>
    </rPh>
    <rPh sb="25" eb="27">
      <t>ショリ</t>
    </rPh>
    <rPh sb="28" eb="29">
      <t>キ</t>
    </rPh>
    <rPh sb="30" eb="31">
      <t>ス</t>
    </rPh>
    <rPh sb="34" eb="36">
      <t>キサイ</t>
    </rPh>
    <phoneticPr fontId="2"/>
  </si>
  <si>
    <t>別紙様式６－１</t>
    <rPh sb="0" eb="2">
      <t>ベッシ</t>
    </rPh>
    <rPh sb="2" eb="4">
      <t>ヨウシキ</t>
    </rPh>
    <phoneticPr fontId="3"/>
  </si>
  <si>
    <t>別紙様式６－２</t>
    <rPh sb="0" eb="2">
      <t>ベッシ</t>
    </rPh>
    <rPh sb="2" eb="4">
      <t>ヨウシキ</t>
    </rPh>
    <phoneticPr fontId="3"/>
  </si>
  <si>
    <t>別紙様式６－３</t>
    <rPh sb="0" eb="2">
      <t>ベッシ</t>
    </rPh>
    <rPh sb="2" eb="4">
      <t>ヨウシキ</t>
    </rPh>
    <phoneticPr fontId="3"/>
  </si>
  <si>
    <t>別紙様式６－４</t>
    <rPh sb="0" eb="2">
      <t>ベッシ</t>
    </rPh>
    <phoneticPr fontId="3"/>
  </si>
  <si>
    <t>別紙様式６－５</t>
    <rPh sb="0" eb="2">
      <t>ベッシ</t>
    </rPh>
    <phoneticPr fontId="3"/>
  </si>
  <si>
    <t>別紙様式６－６</t>
    <rPh sb="0" eb="2">
      <t>ベッシ</t>
    </rPh>
    <phoneticPr fontId="3"/>
  </si>
  <si>
    <t>別紙様式６－７</t>
    <rPh sb="0" eb="2">
      <t>ベッシ</t>
    </rPh>
    <phoneticPr fontId="3"/>
  </si>
  <si>
    <t>別紙様式６－８</t>
    <rPh sb="0" eb="2">
      <t>ベッシ</t>
    </rPh>
    <phoneticPr fontId="3"/>
  </si>
  <si>
    <t>別紙様式６－９</t>
    <rPh sb="0" eb="2">
      <t>ベッシ</t>
    </rPh>
    <phoneticPr fontId="3"/>
  </si>
  <si>
    <t>別紙様式６－１０</t>
    <rPh sb="0" eb="2">
      <t>ベッシ</t>
    </rPh>
    <phoneticPr fontId="3"/>
  </si>
  <si>
    <t>別紙様式６－１１</t>
    <rPh sb="0" eb="2">
      <t>ベッシ</t>
    </rPh>
    <phoneticPr fontId="3"/>
  </si>
  <si>
    <t>別紙様式６－１２</t>
    <rPh sb="0" eb="2">
      <t>ベッシ</t>
    </rPh>
    <phoneticPr fontId="3"/>
  </si>
  <si>
    <t>別紙様式６－１３</t>
    <rPh sb="0" eb="2">
      <t>ベッシ</t>
    </rPh>
    <phoneticPr fontId="3"/>
  </si>
  <si>
    <t>別紙様式６－１４</t>
    <rPh sb="0" eb="2">
      <t>ベッシ</t>
    </rPh>
    <phoneticPr fontId="3"/>
  </si>
  <si>
    <t>別紙様式６－１５</t>
    <rPh sb="0" eb="2">
      <t>ベッシ</t>
    </rPh>
    <phoneticPr fontId="3"/>
  </si>
  <si>
    <t>別紙様式６－１６</t>
    <rPh sb="0" eb="2">
      <t>ベッシ</t>
    </rPh>
    <phoneticPr fontId="3"/>
  </si>
  <si>
    <t>別紙様式６－１７</t>
    <rPh sb="0" eb="2">
      <t>ベッシ</t>
    </rPh>
    <phoneticPr fontId="3"/>
  </si>
  <si>
    <t>別紙様式６－１８</t>
    <rPh sb="0" eb="2">
      <t>ベッシ</t>
    </rPh>
    <phoneticPr fontId="3"/>
  </si>
  <si>
    <t>別紙様式６－１９</t>
    <rPh sb="0" eb="2">
      <t>ベッシ</t>
    </rPh>
    <phoneticPr fontId="3"/>
  </si>
  <si>
    <t>別紙様式６－２０</t>
    <rPh sb="0" eb="2">
      <t>ベッシ</t>
    </rPh>
    <phoneticPr fontId="3"/>
  </si>
  <si>
    <t>別紙様式６－２１</t>
    <rPh sb="0" eb="2">
      <t>ベッシ</t>
    </rPh>
    <phoneticPr fontId="3"/>
  </si>
  <si>
    <t>別紙様式６－２２</t>
    <rPh sb="0" eb="2">
      <t>ベッシ</t>
    </rPh>
    <phoneticPr fontId="3"/>
  </si>
  <si>
    <t>別紙様式６－２３</t>
    <rPh sb="0" eb="2">
      <t>ベッシ</t>
    </rPh>
    <phoneticPr fontId="3"/>
  </si>
  <si>
    <t>別紙様式６－２４</t>
    <rPh sb="0" eb="2">
      <t>ベッシ</t>
    </rPh>
    <phoneticPr fontId="3"/>
  </si>
  <si>
    <t>別紙様式６－２５</t>
    <rPh sb="0" eb="2">
      <t>ベッシ</t>
    </rPh>
    <phoneticPr fontId="3"/>
  </si>
  <si>
    <t>別紙様式６－２６</t>
    <rPh sb="0" eb="2">
      <t>ベッシ</t>
    </rPh>
    <phoneticPr fontId="3"/>
  </si>
  <si>
    <t>別紙様式６－２７</t>
    <rPh sb="0" eb="2">
      <t>ベッシ</t>
    </rPh>
    <phoneticPr fontId="3"/>
  </si>
  <si>
    <t>別紙様式６－２８</t>
    <rPh sb="0" eb="2">
      <t>ベッシ</t>
    </rPh>
    <phoneticPr fontId="3"/>
  </si>
  <si>
    <t>別紙様式６－２９</t>
    <rPh sb="0" eb="2">
      <t>ベッシ</t>
    </rPh>
    <phoneticPr fontId="3"/>
  </si>
  <si>
    <t>別紙様式６－３０</t>
    <rPh sb="0" eb="2">
      <t>ベッシ</t>
    </rPh>
    <phoneticPr fontId="3"/>
  </si>
  <si>
    <t>別紙様式６－３１</t>
    <rPh sb="0" eb="2">
      <t>ベッシ</t>
    </rPh>
    <phoneticPr fontId="3"/>
  </si>
  <si>
    <t>別紙様式６－３２</t>
    <rPh sb="0" eb="2">
      <t>ベッシ</t>
    </rPh>
    <phoneticPr fontId="3"/>
  </si>
  <si>
    <t>別紙様式６－３３</t>
    <rPh sb="0" eb="2">
      <t>ベッシ</t>
    </rPh>
    <phoneticPr fontId="3"/>
  </si>
  <si>
    <t>別紙様式６－３４</t>
    <rPh sb="0" eb="2">
      <t>ベッシ</t>
    </rPh>
    <phoneticPr fontId="3"/>
  </si>
  <si>
    <t>別紙様式６－３５</t>
    <rPh sb="0" eb="2">
      <t>ベッシ</t>
    </rPh>
    <phoneticPr fontId="3"/>
  </si>
  <si>
    <t>別紙様式６－３６</t>
    <rPh sb="0" eb="2">
      <t>ベッシ</t>
    </rPh>
    <phoneticPr fontId="3"/>
  </si>
  <si>
    <t>別紙様式６－３７</t>
    <rPh sb="0" eb="2">
      <t>ベッシ</t>
    </rPh>
    <phoneticPr fontId="3"/>
  </si>
  <si>
    <t>別紙様式６－３８</t>
    <rPh sb="0" eb="2">
      <t>ベッシ</t>
    </rPh>
    <phoneticPr fontId="3"/>
  </si>
  <si>
    <t>別紙様式６－３９</t>
    <rPh sb="0" eb="2">
      <t>ベッシ</t>
    </rPh>
    <phoneticPr fontId="3"/>
  </si>
  <si>
    <t>別紙様式６－４０</t>
    <rPh sb="0" eb="2">
      <t>ベッシ</t>
    </rPh>
    <phoneticPr fontId="3"/>
  </si>
  <si>
    <t>別紙様式６－４１</t>
    <rPh sb="0" eb="2">
      <t>ベッシ</t>
    </rPh>
    <phoneticPr fontId="3"/>
  </si>
  <si>
    <t>別紙様式６－４２</t>
    <rPh sb="0" eb="2">
      <t>ベッシ</t>
    </rPh>
    <phoneticPr fontId="3"/>
  </si>
  <si>
    <t>別紙様式６－４３</t>
    <rPh sb="0" eb="2">
      <t>ベッシ</t>
    </rPh>
    <phoneticPr fontId="3"/>
  </si>
  <si>
    <t>別紙様式６－４４</t>
    <rPh sb="0" eb="2">
      <t>ベッシ</t>
    </rPh>
    <phoneticPr fontId="3"/>
  </si>
  <si>
    <t>別紙様式６－４５</t>
    <rPh sb="0" eb="2">
      <t>ベッシ</t>
    </rPh>
    <phoneticPr fontId="3"/>
  </si>
  <si>
    <t>別紙様式６－４６</t>
    <rPh sb="0" eb="2">
      <t>ベッシ</t>
    </rPh>
    <phoneticPr fontId="3"/>
  </si>
  <si>
    <t>別紙様式６－４７</t>
    <rPh sb="0" eb="2">
      <t>ベッシ</t>
    </rPh>
    <phoneticPr fontId="3"/>
  </si>
  <si>
    <t>別紙様式６－４８</t>
    <rPh sb="0" eb="2">
      <t>ベッシ</t>
    </rPh>
    <phoneticPr fontId="3"/>
  </si>
  <si>
    <t>別紙様式６－４９</t>
    <rPh sb="0" eb="2">
      <t>ベッシ</t>
    </rPh>
    <phoneticPr fontId="3"/>
  </si>
  <si>
    <t>別紙様式６－５０</t>
    <rPh sb="0" eb="2">
      <t>ベッシ</t>
    </rPh>
    <phoneticPr fontId="3"/>
  </si>
  <si>
    <t>別紙様式６－５１</t>
    <rPh sb="0" eb="2">
      <t>ベッシ</t>
    </rPh>
    <phoneticPr fontId="3"/>
  </si>
  <si>
    <t>別紙様式６－５２</t>
    <rPh sb="0" eb="2">
      <t>ベッシ</t>
    </rPh>
    <phoneticPr fontId="3"/>
  </si>
  <si>
    <t>注４：別紙様式６－１～６－５２の算定においては，燃料費調整，電気事業者による再生可能エネルギー電気の調達に関する特別措置法に基づく賦課金は考慮しないこととする。</t>
    <rPh sb="3" eb="5">
      <t>ベッシ</t>
    </rPh>
    <rPh sb="5" eb="7">
      <t>ヨウシキ</t>
    </rPh>
    <rPh sb="16" eb="18">
      <t>サンテイ</t>
    </rPh>
    <phoneticPr fontId="2"/>
  </si>
  <si>
    <t>R8使用予定電力量</t>
    <rPh sb="2" eb="4">
      <t>シヨウ</t>
    </rPh>
    <rPh sb="6" eb="8">
      <t>デンリョク</t>
    </rPh>
    <rPh sb="8" eb="9">
      <t>リョウ</t>
    </rPh>
    <phoneticPr fontId="2"/>
  </si>
  <si>
    <t>（×0.1kW）</t>
    <phoneticPr fontId="2"/>
  </si>
  <si>
    <t>R8使用予定機器数</t>
    <rPh sb="2" eb="4">
      <t>シヨウ</t>
    </rPh>
    <rPh sb="6" eb="8">
      <t>キキ</t>
    </rPh>
    <rPh sb="8" eb="9">
      <t>スウ</t>
    </rPh>
    <phoneticPr fontId="2"/>
  </si>
  <si>
    <t>－</t>
    <phoneticPr fontId="3"/>
  </si>
  <si>
    <t>定額(小型機器）</t>
    <rPh sb="0" eb="2">
      <t>テイガク</t>
    </rPh>
    <rPh sb="3" eb="5">
      <t>コガタ</t>
    </rPh>
    <rPh sb="5" eb="7">
      <t>キキ</t>
    </rPh>
    <phoneticPr fontId="3"/>
  </si>
  <si>
    <t>R8使用予定電力数</t>
    <rPh sb="2" eb="4">
      <t>シヨウ</t>
    </rPh>
    <rPh sb="6" eb="8">
      <t>デンリョク</t>
    </rPh>
    <rPh sb="8" eb="9">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</si>
</sst>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0_);[Red]\(#,##0.00\)"/>
    <numFmt numFmtId="179" formatCode="#\k\w"/>
    <numFmt numFmtId="180" formatCode="[$-411]ggge&quot;年&quot;m&quot;月&quot;d&quot;日&quot;;@"/>
    <numFmt numFmtId="181" formatCode="#"/>
    <numFmt numFmtId="182" formatCode="#,##0.0_);[Red]\(#,##0.0\)"/>
    <numFmt numFmtId="183" formatCode="#,##0;&quot;▲ &quot;#,##0"/>
    <numFmt numFmtId="184" formatCode="#,##0.0_ "/>
  </numFmts>
  <fonts count="30">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9"/>
      <color indexed="8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ゴシック"/>
      <family val="3"/>
      <charset val="128"/>
    </font>
    <font>
      <sz val="18"/>
      <color indexed="8"/>
      <name val="ＭＳ ゴシック"/>
      <family val="3"/>
      <charset val="128"/>
    </font>
    <font>
      <sz val="10"/>
      <color indexed="8"/>
      <name val="ＭＳ ゴシック"/>
      <family val="3"/>
      <charset val="128"/>
    </font>
    <font>
      <sz val="11"/>
      <color indexed="10"/>
      <name val="ＭＳ ゴシック"/>
      <family val="3"/>
      <charset val="128"/>
    </font>
    <font>
      <sz val="11"/>
      <name val="ＭＳ ゴシック"/>
      <family val="3"/>
      <charset val="128"/>
    </font>
    <font>
      <b/>
      <sz val="11"/>
      <name val="ＭＳ ゴシック"/>
      <family val="3"/>
      <charset val="128"/>
    </font>
    <font>
      <sz val="9"/>
      <name val="ＭＳ ゴシック"/>
      <family val="3"/>
      <charset val="128"/>
    </font>
    <font>
      <sz val="10"/>
      <name val="ＭＳ ゴシック"/>
      <family val="3"/>
      <charset val="128"/>
    </font>
    <font>
      <sz val="11"/>
      <color rgb="FF00B050"/>
      <name val="ＭＳ ゴシック"/>
      <family val="3"/>
      <charset val="128"/>
    </font>
    <font>
      <sz val="11"/>
      <color rgb="FFFF0000"/>
      <name val="ＭＳ 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明朝"/>
      <family val="1"/>
      <charset val="128"/>
    </font>
    <font>
      <b/>
      <sz val="12"/>
      <color theme="1"/>
      <name val="ＭＳ ゴシック"/>
      <family val="3"/>
      <charset val="128"/>
    </font>
    <font>
      <sz val="9"/>
      <color rgb="FFFF0000"/>
      <name val="ＭＳ 明朝"/>
      <family val="1"/>
      <charset val="128"/>
    </font>
    <font>
      <sz val="9"/>
      <name val="ＭＳ 明朝"/>
      <family val="1"/>
      <charset val="128"/>
    </font>
    <font>
      <sz val="9"/>
      <color rgb="FF0000CC"/>
      <name val="ＭＳ 明朝"/>
      <family val="1"/>
      <charset val="128"/>
    </font>
    <font>
      <sz val="11"/>
      <color rgb="FF0000CC"/>
      <name val="ＭＳ Ｐ明朝"/>
      <family val="1"/>
      <charset val="128"/>
    </font>
    <font>
      <sz val="9"/>
      <color indexed="8"/>
      <name val="ＭＳ ゴシック"/>
      <family val="3"/>
      <charset val="128"/>
    </font>
    <font>
      <sz val="9"/>
      <color indexed="81"/>
      <name val="MS P ゴシック"/>
      <family val="3"/>
      <charset val="128"/>
    </font>
    <font>
      <b/>
      <sz val="9"/>
      <color indexed="81"/>
      <name val="MS P ゴシック"/>
      <family val="3"/>
      <charset val="128"/>
    </font>
  </fonts>
  <fills count="8">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9" tint="0.7999816888943144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top style="double">
        <color indexed="64"/>
      </top>
      <bottom/>
      <diagonal/>
    </border>
    <border>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left style="thin">
        <color indexed="64"/>
      </left>
      <right style="hair">
        <color indexed="64"/>
      </right>
      <top/>
      <bottom style="hair">
        <color indexed="64"/>
      </bottom>
      <diagonal/>
    </border>
    <border>
      <left style="hair">
        <color auto="1"/>
      </left>
      <right/>
      <top style="thin">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style="thin">
        <color auto="1"/>
      </top>
      <bottom style="hair">
        <color auto="1"/>
      </bottom>
      <diagonal/>
    </border>
    <border>
      <left style="hair">
        <color auto="1"/>
      </left>
      <right style="thin">
        <color auto="1"/>
      </right>
      <top style="hair">
        <color indexed="64"/>
      </top>
      <bottom style="thin">
        <color indexed="64"/>
      </bottom>
      <diagonal/>
    </border>
    <border>
      <left style="thin">
        <color indexed="64"/>
      </left>
      <right style="hair">
        <color indexed="64"/>
      </right>
      <top style="hair">
        <color indexed="64"/>
      </top>
      <bottom/>
      <diagonal/>
    </border>
    <border>
      <left style="hair">
        <color auto="1"/>
      </left>
      <right/>
      <top style="thin">
        <color indexed="64"/>
      </top>
      <bottom style="thin">
        <color indexed="64"/>
      </bottom>
      <diagonal/>
    </border>
    <border>
      <left style="hair">
        <color auto="1"/>
      </left>
      <right/>
      <top style="thin">
        <color auto="1"/>
      </top>
      <bottom/>
      <diagonal/>
    </border>
    <border>
      <left/>
      <right/>
      <top style="thin">
        <color auto="1"/>
      </top>
      <bottom style="thin">
        <color auto="1"/>
      </bottom>
      <diagonal/>
    </border>
    <border>
      <left/>
      <right style="hair">
        <color indexed="64"/>
      </right>
      <top style="thin">
        <color indexed="64"/>
      </top>
      <bottom style="thin">
        <color indexed="64"/>
      </bottom>
      <diagonal/>
    </border>
    <border>
      <left/>
      <right style="hair">
        <color auto="1"/>
      </right>
      <top/>
      <bottom style="hair">
        <color auto="1"/>
      </bottom>
      <diagonal/>
    </border>
    <border>
      <left/>
      <right style="hair">
        <color indexed="64"/>
      </right>
      <top style="hair">
        <color indexed="64"/>
      </top>
      <bottom style="hair">
        <color indexed="64"/>
      </bottom>
      <diagonal/>
    </border>
    <border>
      <left/>
      <right style="hair">
        <color auto="1"/>
      </right>
      <top style="hair">
        <color auto="1"/>
      </top>
      <bottom/>
      <diagonal/>
    </border>
    <border>
      <left style="hair">
        <color auto="1"/>
      </left>
      <right style="thin">
        <color indexed="64"/>
      </right>
      <top style="thin">
        <color indexed="64"/>
      </top>
      <bottom style="hair">
        <color auto="1"/>
      </bottom>
      <diagonal/>
    </border>
    <border>
      <left style="hair">
        <color auto="1"/>
      </left>
      <right style="thin">
        <color indexed="64"/>
      </right>
      <top/>
      <bottom style="thin">
        <color indexed="64"/>
      </bottom>
      <diagonal/>
    </border>
    <border>
      <left style="thin">
        <color indexed="64"/>
      </left>
      <right style="hair">
        <color indexed="64"/>
      </right>
      <top/>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hair">
        <color auto="1"/>
      </left>
      <right style="thin">
        <color indexed="64"/>
      </right>
      <top style="thin">
        <color indexed="64"/>
      </top>
      <bottom/>
      <diagonal/>
    </border>
    <border>
      <left/>
      <right style="hair">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ck">
        <color indexed="64"/>
      </left>
      <right/>
      <top/>
      <bottom style="thin">
        <color indexed="64"/>
      </bottom>
      <diagonal/>
    </border>
    <border>
      <left style="hair">
        <color auto="1"/>
      </left>
      <right/>
      <top style="hair">
        <color indexed="64"/>
      </top>
      <bottom style="thin">
        <color indexed="64"/>
      </bottom>
      <diagonal/>
    </border>
    <border>
      <left style="thick">
        <color indexed="64"/>
      </left>
      <right style="hair">
        <color auto="1"/>
      </right>
      <top style="thin">
        <color auto="1"/>
      </top>
      <bottom style="hair">
        <color auto="1"/>
      </bottom>
      <diagonal/>
    </border>
    <border>
      <left style="thick">
        <color indexed="64"/>
      </left>
      <right style="hair">
        <color auto="1"/>
      </right>
      <top style="hair">
        <color auto="1"/>
      </top>
      <bottom style="thin">
        <color auto="1"/>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thin">
        <color indexed="64"/>
      </top>
      <bottom style="thin">
        <color indexed="64"/>
      </bottom>
      <diagonal/>
    </border>
    <border>
      <left/>
      <right style="hair">
        <color auto="1"/>
      </right>
      <top style="hair">
        <color auto="1"/>
      </top>
      <bottom style="thin">
        <color auto="1"/>
      </bottom>
      <diagonal/>
    </border>
    <border>
      <left style="thick">
        <color indexed="64"/>
      </left>
      <right style="hair">
        <color indexed="64"/>
      </right>
      <top style="thin">
        <color indexed="64"/>
      </top>
      <bottom/>
      <diagonal/>
    </border>
    <border>
      <left style="thick">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ck">
        <color indexed="64"/>
      </top>
      <bottom style="hair">
        <color auto="1"/>
      </bottom>
      <diagonal/>
    </border>
    <border>
      <left style="hair">
        <color auto="1"/>
      </left>
      <right style="thick">
        <color indexed="64"/>
      </right>
      <top style="thick">
        <color indexed="64"/>
      </top>
      <bottom style="hair">
        <color auto="1"/>
      </bottom>
      <diagonal/>
    </border>
    <border>
      <left style="hair">
        <color auto="1"/>
      </left>
      <right style="thick">
        <color indexed="64"/>
      </right>
      <top style="hair">
        <color indexed="64"/>
      </top>
      <bottom style="thin">
        <color indexed="64"/>
      </bottom>
      <diagonal/>
    </border>
    <border>
      <left style="thin">
        <color indexed="64"/>
      </left>
      <right style="hair">
        <color auto="1"/>
      </right>
      <top style="thin">
        <color indexed="64"/>
      </top>
      <bottom style="thick">
        <color indexed="64"/>
      </bottom>
      <diagonal/>
    </border>
    <border>
      <left style="hair">
        <color auto="1"/>
      </left>
      <right style="thick">
        <color indexed="64"/>
      </right>
      <top style="thin">
        <color indexed="64"/>
      </top>
      <bottom style="thick">
        <color indexed="64"/>
      </bottom>
      <diagonal/>
    </border>
    <border>
      <left style="hair">
        <color auto="1"/>
      </left>
      <right style="thick">
        <color indexed="64"/>
      </right>
      <top/>
      <bottom style="hair">
        <color auto="1"/>
      </bottom>
      <diagonal/>
    </border>
    <border>
      <left style="hair">
        <color auto="1"/>
      </left>
      <right style="thick">
        <color indexed="64"/>
      </right>
      <top style="hair">
        <color indexed="64"/>
      </top>
      <bottom style="hair">
        <color indexed="64"/>
      </bottom>
      <diagonal/>
    </border>
    <border>
      <left style="hair">
        <color auto="1"/>
      </left>
      <right style="thick">
        <color indexed="64"/>
      </right>
      <top style="thin">
        <color indexed="64"/>
      </top>
      <bottom style="thin">
        <color indexed="64"/>
      </bottom>
      <diagonal/>
    </border>
    <border>
      <left/>
      <right style="hair">
        <color indexed="64"/>
      </right>
      <top style="double">
        <color indexed="64"/>
      </top>
      <bottom style="double">
        <color indexed="64"/>
      </bottom>
      <diagonal/>
    </border>
    <border>
      <left/>
      <right/>
      <top style="medium">
        <color indexed="64"/>
      </top>
      <bottom style="double">
        <color indexed="64"/>
      </bottom>
      <diagonal/>
    </border>
    <border>
      <left style="hair">
        <color auto="1"/>
      </left>
      <right style="thin">
        <color indexed="64"/>
      </right>
      <top style="medium">
        <color indexed="64"/>
      </top>
      <bottom style="hair">
        <color auto="1"/>
      </bottom>
      <diagonal/>
    </border>
    <border>
      <left style="hair">
        <color auto="1"/>
      </left>
      <right style="thin">
        <color indexed="64"/>
      </right>
      <top style="hair">
        <color auto="1"/>
      </top>
      <bottom/>
      <diagonal/>
    </border>
    <border>
      <left style="hair">
        <color auto="1"/>
      </left>
      <right style="thin">
        <color indexed="64"/>
      </right>
      <top/>
      <bottom/>
      <diagonal/>
    </border>
  </borders>
  <cellStyleXfs count="7">
    <xf numFmtId="0" fontId="0" fillId="0" borderId="0">
      <alignment vertical="center"/>
    </xf>
    <xf numFmtId="0" fontId="1" fillId="0" borderId="0"/>
    <xf numFmtId="38" fontId="1" fillId="0" borderId="0" applyFont="0" applyFill="0" applyBorder="0" applyAlignment="0" applyProtection="0"/>
    <xf numFmtId="38" fontId="6" fillId="0" borderId="0" applyFont="0" applyFill="0" applyBorder="0" applyAlignment="0" applyProtection="0">
      <alignment vertical="center"/>
    </xf>
    <xf numFmtId="0" fontId="5"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cellStyleXfs>
  <cellXfs count="286">
    <xf numFmtId="0" fontId="0" fillId="0" borderId="0" xfId="0">
      <alignment vertical="center"/>
    </xf>
    <xf numFmtId="0" fontId="8" fillId="0" borderId="0" xfId="0" applyFont="1">
      <alignment vertical="center"/>
    </xf>
    <xf numFmtId="0" fontId="8" fillId="0" borderId="27" xfId="0" applyFont="1" applyBorder="1">
      <alignment vertical="center"/>
    </xf>
    <xf numFmtId="0" fontId="9" fillId="0" borderId="0" xfId="0" applyFont="1">
      <alignment vertical="center"/>
    </xf>
    <xf numFmtId="38" fontId="8" fillId="3" borderId="31" xfId="6" applyFont="1" applyFill="1" applyBorder="1">
      <alignment vertical="center"/>
    </xf>
    <xf numFmtId="0" fontId="11" fillId="0" borderId="27" xfId="0" applyFont="1" applyBorder="1">
      <alignment vertical="center"/>
    </xf>
    <xf numFmtId="0" fontId="8" fillId="2" borderId="7" xfId="0" applyFont="1" applyFill="1" applyBorder="1" applyAlignment="1">
      <alignment horizontal="center" vertical="center"/>
    </xf>
    <xf numFmtId="0" fontId="8" fillId="4"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20" xfId="0" applyFont="1" applyBorder="1" applyAlignment="1">
      <alignment horizontal="center" vertical="center"/>
    </xf>
    <xf numFmtId="0" fontId="8" fillId="2" borderId="9" xfId="0" applyFont="1" applyFill="1" applyBorder="1" applyAlignment="1">
      <alignment horizontal="center" vertical="center"/>
    </xf>
    <xf numFmtId="0" fontId="8" fillId="4" borderId="3" xfId="0" applyFont="1" applyFill="1" applyBorder="1" applyAlignment="1">
      <alignment horizontal="center" vertical="center"/>
    </xf>
    <xf numFmtId="0" fontId="8" fillId="0" borderId="3" xfId="0" applyFont="1" applyBorder="1" applyAlignment="1">
      <alignment horizontal="center" vertical="center"/>
    </xf>
    <xf numFmtId="0" fontId="8" fillId="0" borderId="21" xfId="0" applyFont="1" applyBorder="1" applyAlignment="1">
      <alignment horizontal="center" vertical="center"/>
    </xf>
    <xf numFmtId="0" fontId="8" fillId="2" borderId="38"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34" xfId="0" applyFont="1" applyBorder="1" applyAlignment="1">
      <alignment horizontal="center" vertical="center" wrapText="1" shrinkToFi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12" fillId="0" borderId="32" xfId="0" applyFont="1" applyBorder="1">
      <alignment vertical="center"/>
    </xf>
    <xf numFmtId="177" fontId="16" fillId="0" borderId="37" xfId="0" applyNumberFormat="1" applyFont="1" applyBorder="1" applyProtection="1">
      <alignment vertical="center"/>
      <protection locked="0"/>
    </xf>
    <xf numFmtId="178" fontId="17" fillId="0" borderId="1" xfId="0" applyNumberFormat="1" applyFont="1" applyBorder="1" applyProtection="1">
      <alignment vertical="center"/>
      <protection locked="0"/>
    </xf>
    <xf numFmtId="177" fontId="8" fillId="3" borderId="11" xfId="0" applyNumberFormat="1" applyFont="1" applyFill="1" applyBorder="1">
      <alignment vertical="center"/>
    </xf>
    <xf numFmtId="177" fontId="8" fillId="3" borderId="8" xfId="0" applyNumberFormat="1" applyFont="1" applyFill="1" applyBorder="1">
      <alignment vertical="center"/>
    </xf>
    <xf numFmtId="0" fontId="12" fillId="0" borderId="33" xfId="0" applyFont="1" applyBorder="1">
      <alignment vertical="center"/>
    </xf>
    <xf numFmtId="0" fontId="8" fillId="0" borderId="23" xfId="0" applyFont="1" applyBorder="1" applyAlignment="1">
      <alignment horizontal="center"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176" fontId="8" fillId="0" borderId="29" xfId="0" applyNumberFormat="1" applyFont="1" applyBorder="1">
      <alignment vertical="center"/>
    </xf>
    <xf numFmtId="177" fontId="8" fillId="3" borderId="12" xfId="0" applyNumberFormat="1" applyFont="1" applyFill="1" applyBorder="1">
      <alignment vertical="center"/>
    </xf>
    <xf numFmtId="49" fontId="11" fillId="0" borderId="0" xfId="0" applyNumberFormat="1" applyFont="1" applyAlignment="1">
      <alignment horizontal="center" vertical="center"/>
    </xf>
    <xf numFmtId="0" fontId="8" fillId="0" borderId="0" xfId="0" applyFont="1" applyAlignment="1">
      <alignment horizontal="center" vertical="center"/>
    </xf>
    <xf numFmtId="0" fontId="8" fillId="0" borderId="28" xfId="0" applyFont="1" applyBorder="1">
      <alignment vertical="center"/>
    </xf>
    <xf numFmtId="0" fontId="14" fillId="0" borderId="36" xfId="0" applyFont="1" applyBorder="1" applyAlignment="1">
      <alignment horizontal="center" vertical="center"/>
    </xf>
    <xf numFmtId="0" fontId="8" fillId="0" borderId="30" xfId="0" applyFont="1" applyBorder="1">
      <alignment vertical="center"/>
    </xf>
    <xf numFmtId="0" fontId="10" fillId="0" borderId="0" xfId="0" applyFont="1">
      <alignment vertical="center"/>
    </xf>
    <xf numFmtId="0" fontId="10" fillId="0" borderId="0" xfId="0" applyFont="1" applyAlignment="1">
      <alignment horizontal="left" vertical="center" wrapText="1"/>
    </xf>
    <xf numFmtId="0" fontId="8" fillId="0" borderId="22" xfId="0" applyFont="1" applyBorder="1" applyAlignment="1">
      <alignment horizontal="center" vertical="center"/>
    </xf>
    <xf numFmtId="0" fontId="13" fillId="0" borderId="42" xfId="0" applyFont="1" applyBorder="1" applyAlignment="1">
      <alignment horizontal="center" vertic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8" fillId="4" borderId="51" xfId="0" applyFont="1" applyFill="1" applyBorder="1" applyAlignment="1">
      <alignment horizontal="center" vertical="center" wrapText="1"/>
    </xf>
    <xf numFmtId="178" fontId="17" fillId="0" borderId="52" xfId="0" applyNumberFormat="1" applyFont="1" applyBorder="1" applyProtection="1">
      <alignment vertical="center"/>
      <protection locked="0"/>
    </xf>
    <xf numFmtId="0" fontId="8" fillId="0" borderId="53" xfId="0" applyFont="1" applyBorder="1">
      <alignment vertical="center"/>
    </xf>
    <xf numFmtId="9" fontId="8" fillId="3" borderId="1" xfId="5" applyFont="1" applyFill="1" applyBorder="1" applyAlignment="1">
      <alignment horizontal="center" vertical="center"/>
    </xf>
    <xf numFmtId="9" fontId="8" fillId="3" borderId="4" xfId="5" applyFont="1" applyFill="1" applyBorder="1" applyAlignment="1">
      <alignment horizontal="center" vertical="center"/>
    </xf>
    <xf numFmtId="0" fontId="9" fillId="0" borderId="0" xfId="0" applyFont="1" applyAlignment="1">
      <alignment horizontal="center" vertical="center"/>
    </xf>
    <xf numFmtId="178" fontId="8" fillId="3" borderId="11" xfId="0" applyNumberFormat="1" applyFont="1" applyFill="1" applyBorder="1" applyAlignment="1">
      <alignment horizontal="center" vertical="center"/>
    </xf>
    <xf numFmtId="0" fontId="8" fillId="0" borderId="26" xfId="0" applyFont="1" applyBorder="1" applyAlignment="1">
      <alignment horizontal="center" vertical="center"/>
    </xf>
    <xf numFmtId="0" fontId="10" fillId="0" borderId="0" xfId="0" applyFont="1" applyAlignment="1">
      <alignment horizontal="center" vertical="center" wrapText="1"/>
    </xf>
    <xf numFmtId="38" fontId="18" fillId="0" borderId="0" xfId="3" applyFont="1">
      <alignment vertical="center"/>
    </xf>
    <xf numFmtId="0" fontId="8" fillId="0" borderId="0" xfId="0" applyFont="1" applyAlignment="1">
      <alignment horizontal="left" vertical="center"/>
    </xf>
    <xf numFmtId="180" fontId="12" fillId="0" borderId="32" xfId="0" applyNumberFormat="1" applyFont="1" applyBorder="1">
      <alignment vertical="center"/>
    </xf>
    <xf numFmtId="0" fontId="8" fillId="4" borderId="3" xfId="0" applyFont="1" applyFill="1" applyBorder="1" applyAlignment="1">
      <alignment horizontal="center" vertical="center" shrinkToFit="1"/>
    </xf>
    <xf numFmtId="38" fontId="18" fillId="0" borderId="67" xfId="3" applyFont="1" applyBorder="1" applyAlignment="1">
      <alignment vertical="center"/>
    </xf>
    <xf numFmtId="38" fontId="18" fillId="0" borderId="43" xfId="3" applyFont="1" applyBorder="1" applyAlignment="1">
      <alignment vertical="center"/>
    </xf>
    <xf numFmtId="38" fontId="18" fillId="0" borderId="67" xfId="3" applyFont="1" applyBorder="1" applyAlignment="1">
      <alignment horizontal="left" vertical="center"/>
    </xf>
    <xf numFmtId="38" fontId="18" fillId="0" borderId="74" xfId="3" applyFont="1" applyBorder="1" applyAlignment="1">
      <alignment horizontal="left" vertical="center"/>
    </xf>
    <xf numFmtId="181" fontId="18" fillId="0" borderId="63" xfId="3" applyNumberFormat="1" applyFont="1" applyBorder="1" applyAlignment="1">
      <alignment horizontal="right" vertical="center"/>
    </xf>
    <xf numFmtId="181" fontId="18" fillId="0" borderId="43" xfId="3" applyNumberFormat="1" applyFont="1" applyBorder="1" applyAlignment="1">
      <alignment horizontal="right" vertical="center"/>
    </xf>
    <xf numFmtId="179" fontId="18" fillId="0" borderId="76" xfId="3" applyNumberFormat="1" applyFont="1" applyBorder="1" applyAlignment="1">
      <alignment horizontal="left" vertical="center"/>
    </xf>
    <xf numFmtId="179" fontId="18" fillId="0" borderId="67" xfId="3" applyNumberFormat="1" applyFont="1" applyBorder="1" applyAlignment="1">
      <alignment horizontal="left" vertical="center"/>
    </xf>
    <xf numFmtId="179" fontId="18" fillId="0" borderId="74" xfId="3" applyNumberFormat="1" applyFont="1" applyBorder="1" applyAlignment="1">
      <alignment horizontal="left" vertical="center"/>
    </xf>
    <xf numFmtId="38" fontId="18" fillId="0" borderId="66" xfId="3" applyFont="1" applyBorder="1" applyAlignment="1">
      <alignment horizontal="left" vertical="center"/>
    </xf>
    <xf numFmtId="0" fontId="18" fillId="0" borderId="73" xfId="3" applyNumberFormat="1" applyFont="1" applyBorder="1" applyAlignment="1">
      <alignment horizontal="right" vertical="center"/>
    </xf>
    <xf numFmtId="38" fontId="18" fillId="0" borderId="44" xfId="3" applyFont="1" applyBorder="1" applyAlignment="1">
      <alignment vertical="center"/>
    </xf>
    <xf numFmtId="38" fontId="18" fillId="0" borderId="45" xfId="3" applyFont="1" applyBorder="1" applyAlignment="1">
      <alignment vertical="center"/>
    </xf>
    <xf numFmtId="182" fontId="16" fillId="0" borderId="37" xfId="0" applyNumberFormat="1" applyFont="1" applyBorder="1" applyProtection="1">
      <alignment vertical="center"/>
      <protection locked="0"/>
    </xf>
    <xf numFmtId="38" fontId="18" fillId="0" borderId="44" xfId="3" applyFont="1" applyBorder="1" applyAlignment="1">
      <alignment horizontal="right" vertical="center"/>
    </xf>
    <xf numFmtId="38" fontId="18" fillId="0" borderId="45" xfId="3" applyFont="1" applyBorder="1" applyAlignment="1">
      <alignment horizontal="right" vertical="center"/>
    </xf>
    <xf numFmtId="0" fontId="9" fillId="0" borderId="0" xfId="0" applyFont="1" applyAlignment="1">
      <alignment horizontal="left" vertical="center"/>
    </xf>
    <xf numFmtId="179" fontId="18" fillId="0" borderId="66" xfId="3" applyNumberFormat="1" applyFont="1" applyBorder="1" applyAlignment="1">
      <alignment horizontal="left" vertical="center"/>
    </xf>
    <xf numFmtId="181" fontId="18" fillId="0" borderId="43" xfId="3" applyNumberFormat="1" applyFont="1" applyFill="1" applyBorder="1" applyAlignment="1">
      <alignment horizontal="right" vertical="center"/>
    </xf>
    <xf numFmtId="0" fontId="21" fillId="0" borderId="0" xfId="3" applyNumberFormat="1" applyFont="1" applyAlignment="1">
      <alignment vertical="center"/>
    </xf>
    <xf numFmtId="0" fontId="21" fillId="0" borderId="0" xfId="3" applyNumberFormat="1" applyFont="1" applyAlignment="1">
      <alignment horizontal="right" vertical="center"/>
    </xf>
    <xf numFmtId="0" fontId="21" fillId="0" borderId="79" xfId="3" applyNumberFormat="1" applyFont="1" applyBorder="1" applyAlignment="1">
      <alignment vertical="center" shrinkToFit="1"/>
    </xf>
    <xf numFmtId="0" fontId="21" fillId="0" borderId="80" xfId="3" applyNumberFormat="1" applyFont="1" applyBorder="1" applyAlignment="1">
      <alignment vertical="center" shrinkToFit="1"/>
    </xf>
    <xf numFmtId="0" fontId="21" fillId="0" borderId="80" xfId="3" applyNumberFormat="1" applyFont="1" applyFill="1" applyBorder="1" applyAlignment="1">
      <alignment vertical="center" shrinkToFit="1"/>
    </xf>
    <xf numFmtId="0" fontId="24" fillId="0" borderId="0" xfId="3" applyNumberFormat="1" applyFont="1" applyAlignment="1">
      <alignment vertical="center"/>
    </xf>
    <xf numFmtId="0" fontId="24" fillId="5" borderId="15" xfId="3" applyNumberFormat="1" applyFont="1" applyFill="1" applyBorder="1" applyAlignment="1">
      <alignment horizontal="center" vertical="center"/>
    </xf>
    <xf numFmtId="0" fontId="21" fillId="0" borderId="79" xfId="3" applyNumberFormat="1" applyFont="1" applyFill="1" applyBorder="1" applyAlignment="1">
      <alignment vertical="center" shrinkToFit="1"/>
    </xf>
    <xf numFmtId="0" fontId="21" fillId="0" borderId="0" xfId="3" applyNumberFormat="1" applyFont="1" applyFill="1" applyAlignment="1">
      <alignment vertical="center"/>
    </xf>
    <xf numFmtId="0" fontId="21" fillId="0" borderId="16" xfId="3" applyNumberFormat="1" applyFont="1" applyFill="1" applyBorder="1" applyAlignment="1">
      <alignment vertical="center" shrinkToFit="1"/>
    </xf>
    <xf numFmtId="183" fontId="25" fillId="5" borderId="56" xfId="3" applyNumberFormat="1" applyFont="1" applyFill="1" applyBorder="1" applyAlignment="1">
      <alignment horizontal="right" vertical="center"/>
    </xf>
    <xf numFmtId="183" fontId="25" fillId="5" borderId="58" xfId="3" applyNumberFormat="1" applyFont="1" applyFill="1" applyBorder="1" applyAlignment="1">
      <alignment horizontal="right" vertical="center"/>
    </xf>
    <xf numFmtId="183" fontId="25" fillId="0" borderId="69" xfId="3" applyNumberFormat="1" applyFont="1" applyFill="1" applyBorder="1" applyAlignment="1">
      <alignment horizontal="right" vertical="center"/>
    </xf>
    <xf numFmtId="183" fontId="25" fillId="0" borderId="19" xfId="3" applyNumberFormat="1" applyFont="1" applyFill="1" applyBorder="1" applyAlignment="1">
      <alignment horizontal="right" vertical="center"/>
    </xf>
    <xf numFmtId="183" fontId="25" fillId="0" borderId="60" xfId="3" applyNumberFormat="1" applyFont="1" applyFill="1" applyBorder="1" applyAlignment="1">
      <alignment horizontal="right" vertical="center"/>
    </xf>
    <xf numFmtId="0" fontId="25" fillId="0" borderId="0" xfId="3" applyNumberFormat="1" applyFont="1" applyAlignment="1">
      <alignment vertical="center"/>
    </xf>
    <xf numFmtId="183" fontId="25" fillId="0" borderId="13" xfId="3" applyNumberFormat="1" applyFont="1" applyFill="1" applyBorder="1" applyAlignment="1">
      <alignment horizontal="right" vertical="center"/>
    </xf>
    <xf numFmtId="183" fontId="25" fillId="0" borderId="17" xfId="3" applyNumberFormat="1" applyFont="1" applyFill="1" applyBorder="1" applyAlignment="1">
      <alignment horizontal="right" vertical="center"/>
    </xf>
    <xf numFmtId="0" fontId="24" fillId="5" borderId="81" xfId="3" applyNumberFormat="1" applyFont="1" applyFill="1" applyBorder="1" applyAlignment="1">
      <alignment horizontal="center" vertical="center"/>
    </xf>
    <xf numFmtId="0" fontId="24" fillId="5" borderId="2" xfId="3" applyNumberFormat="1" applyFont="1" applyFill="1" applyBorder="1" applyAlignment="1">
      <alignment horizontal="center" vertical="center"/>
    </xf>
    <xf numFmtId="0" fontId="24" fillId="5" borderId="82" xfId="3" applyNumberFormat="1" applyFont="1" applyFill="1" applyBorder="1" applyAlignment="1">
      <alignment horizontal="center" vertical="center"/>
    </xf>
    <xf numFmtId="0" fontId="24" fillId="5" borderId="60" xfId="3" applyNumberFormat="1" applyFont="1" applyFill="1" applyBorder="1" applyAlignment="1">
      <alignment horizontal="center" vertical="center"/>
    </xf>
    <xf numFmtId="0" fontId="24" fillId="5" borderId="78" xfId="3" applyNumberFormat="1" applyFont="1" applyFill="1" applyBorder="1" applyAlignment="1">
      <alignment horizontal="center" vertical="center"/>
    </xf>
    <xf numFmtId="0" fontId="24" fillId="5" borderId="1" xfId="3" applyNumberFormat="1" applyFont="1" applyFill="1" applyBorder="1" applyAlignment="1">
      <alignment horizontal="center" vertical="center"/>
    </xf>
    <xf numFmtId="0" fontId="25" fillId="5" borderId="1" xfId="3" applyNumberFormat="1" applyFont="1" applyFill="1" applyBorder="1" applyAlignment="1">
      <alignment vertical="center" shrinkToFit="1"/>
    </xf>
    <xf numFmtId="0" fontId="25" fillId="5" borderId="0" xfId="3" applyNumberFormat="1" applyFont="1" applyFill="1" applyAlignment="1">
      <alignment vertical="center"/>
    </xf>
    <xf numFmtId="0" fontId="24" fillId="0" borderId="13" xfId="3" applyNumberFormat="1" applyFont="1" applyBorder="1" applyAlignment="1">
      <alignment horizontal="center" vertical="center"/>
    </xf>
    <xf numFmtId="0" fontId="24" fillId="0" borderId="17" xfId="3" applyNumberFormat="1" applyFont="1" applyBorder="1" applyAlignment="1">
      <alignment horizontal="center" vertical="center"/>
    </xf>
    <xf numFmtId="0" fontId="24" fillId="5" borderId="52" xfId="3" applyNumberFormat="1" applyFont="1" applyFill="1" applyBorder="1" applyAlignment="1">
      <alignment horizontal="center" vertical="center"/>
    </xf>
    <xf numFmtId="0" fontId="24" fillId="5" borderId="77" xfId="3" applyNumberFormat="1" applyFont="1" applyFill="1" applyBorder="1" applyAlignment="1">
      <alignment vertical="center"/>
    </xf>
    <xf numFmtId="0" fontId="24" fillId="0" borderId="13" xfId="3" applyNumberFormat="1" applyFont="1" applyFill="1" applyBorder="1" applyAlignment="1">
      <alignment horizontal="center" vertical="center"/>
    </xf>
    <xf numFmtId="0" fontId="24" fillId="0" borderId="69" xfId="3" applyNumberFormat="1" applyFont="1" applyFill="1" applyBorder="1" applyAlignment="1">
      <alignment vertical="center"/>
    </xf>
    <xf numFmtId="0" fontId="24" fillId="0" borderId="17" xfId="3" applyNumberFormat="1" applyFont="1" applyFill="1" applyBorder="1" applyAlignment="1">
      <alignment horizontal="center" vertical="center"/>
    </xf>
    <xf numFmtId="0" fontId="24" fillId="0" borderId="19" xfId="3" applyNumberFormat="1" applyFont="1" applyFill="1" applyBorder="1" applyAlignment="1">
      <alignment vertical="center"/>
    </xf>
    <xf numFmtId="0" fontId="24" fillId="0" borderId="15" xfId="3" applyNumberFormat="1" applyFont="1" applyFill="1" applyBorder="1" applyAlignment="1">
      <alignment horizontal="center" vertical="center"/>
    </xf>
    <xf numFmtId="0" fontId="24" fillId="0" borderId="60" xfId="3" applyNumberFormat="1" applyFont="1" applyFill="1" applyBorder="1" applyAlignment="1">
      <alignment vertical="center"/>
    </xf>
    <xf numFmtId="38" fontId="26" fillId="0" borderId="18" xfId="3" applyFont="1" applyBorder="1" applyAlignment="1">
      <alignment horizontal="right" vertical="center"/>
    </xf>
    <xf numFmtId="38" fontId="26" fillId="0" borderId="43" xfId="3" applyFont="1" applyBorder="1" applyAlignment="1">
      <alignment horizontal="right" vertical="center"/>
    </xf>
    <xf numFmtId="38" fontId="26" fillId="0" borderId="18" xfId="3" applyFont="1" applyFill="1" applyBorder="1" applyAlignment="1">
      <alignment horizontal="right" vertical="center" shrinkToFit="1"/>
    </xf>
    <xf numFmtId="38" fontId="26" fillId="0" borderId="66" xfId="3" applyFont="1" applyBorder="1" applyAlignment="1">
      <alignment horizontal="right" vertical="center"/>
    </xf>
    <xf numFmtId="38" fontId="26" fillId="0" borderId="44" xfId="3" applyFont="1" applyBorder="1" applyAlignment="1">
      <alignment horizontal="right" vertical="center"/>
    </xf>
    <xf numFmtId="38" fontId="26" fillId="0" borderId="46" xfId="3" applyFont="1" applyFill="1" applyBorder="1" applyAlignment="1">
      <alignment horizontal="right" vertical="center"/>
    </xf>
    <xf numFmtId="38" fontId="26" fillId="0" borderId="67" xfId="3" applyFont="1" applyBorder="1" applyAlignment="1">
      <alignment horizontal="right" vertical="center"/>
    </xf>
    <xf numFmtId="38" fontId="26" fillId="0" borderId="68" xfId="3" applyFont="1" applyBorder="1" applyAlignment="1">
      <alignment horizontal="right" vertical="center"/>
    </xf>
    <xf numFmtId="38" fontId="26" fillId="0" borderId="45" xfId="3" applyFont="1" applyBorder="1" applyAlignment="1">
      <alignment horizontal="right" vertical="center"/>
    </xf>
    <xf numFmtId="38" fontId="26" fillId="0" borderId="14" xfId="3" applyFont="1" applyBorder="1" applyAlignment="1">
      <alignment horizontal="right" vertical="center"/>
    </xf>
    <xf numFmtId="38" fontId="26" fillId="0" borderId="72" xfId="3" applyFont="1" applyBorder="1" applyAlignment="1">
      <alignment horizontal="right" vertical="center"/>
    </xf>
    <xf numFmtId="38" fontId="26" fillId="0" borderId="46" xfId="3" applyFont="1" applyBorder="1" applyAlignment="1">
      <alignment horizontal="right" vertical="center"/>
    </xf>
    <xf numFmtId="38" fontId="26" fillId="0" borderId="47" xfId="3" applyFont="1" applyBorder="1" applyAlignment="1">
      <alignment horizontal="right" vertical="center"/>
    </xf>
    <xf numFmtId="38" fontId="18" fillId="6" borderId="13" xfId="3" applyFont="1" applyFill="1" applyBorder="1">
      <alignment vertical="center"/>
    </xf>
    <xf numFmtId="38" fontId="18" fillId="6" borderId="14" xfId="3" applyFont="1" applyFill="1" applyBorder="1" applyAlignment="1">
      <alignment horizontal="center" vertical="center"/>
    </xf>
    <xf numFmtId="38" fontId="18" fillId="6" borderId="14" xfId="3" applyFont="1" applyFill="1" applyBorder="1" applyAlignment="1">
      <alignment horizontal="center" vertical="center" wrapText="1"/>
    </xf>
    <xf numFmtId="38" fontId="18" fillId="6" borderId="17" xfId="3" applyFont="1" applyFill="1" applyBorder="1" applyAlignment="1">
      <alignment vertical="center"/>
    </xf>
    <xf numFmtId="38" fontId="18" fillId="6" borderId="54" xfId="3" applyFont="1" applyFill="1" applyBorder="1" applyAlignment="1">
      <alignment vertical="center"/>
    </xf>
    <xf numFmtId="38" fontId="18" fillId="6" borderId="71" xfId="3" applyFont="1" applyFill="1" applyBorder="1" applyAlignment="1">
      <alignment vertical="center"/>
    </xf>
    <xf numFmtId="38" fontId="18" fillId="6" borderId="56" xfId="3" applyFont="1" applyFill="1" applyBorder="1" applyAlignment="1">
      <alignment vertical="center"/>
    </xf>
    <xf numFmtId="38" fontId="18" fillId="6" borderId="61" xfId="3" applyFont="1" applyFill="1" applyBorder="1" applyAlignment="1">
      <alignment vertical="center"/>
    </xf>
    <xf numFmtId="38" fontId="18" fillId="6" borderId="13" xfId="3" applyFont="1" applyFill="1" applyBorder="1" applyAlignment="1">
      <alignment vertical="center"/>
    </xf>
    <xf numFmtId="38" fontId="18" fillId="6" borderId="64" xfId="3" applyFont="1" applyFill="1" applyBorder="1" applyAlignment="1">
      <alignment horizontal="center" vertical="center"/>
    </xf>
    <xf numFmtId="38" fontId="26" fillId="6" borderId="57" xfId="3" applyFont="1" applyFill="1" applyBorder="1" applyAlignment="1">
      <alignment horizontal="right" vertical="center"/>
    </xf>
    <xf numFmtId="38" fontId="26" fillId="6" borderId="27" xfId="3" applyFont="1" applyFill="1" applyBorder="1" applyAlignment="1">
      <alignment horizontal="right" vertical="center"/>
    </xf>
    <xf numFmtId="38" fontId="26" fillId="6" borderId="70" xfId="3" applyFont="1" applyFill="1" applyBorder="1" applyAlignment="1">
      <alignment horizontal="right" vertical="center"/>
    </xf>
    <xf numFmtId="38" fontId="18" fillId="6" borderId="57" xfId="3" applyFont="1" applyFill="1" applyBorder="1" applyAlignment="1">
      <alignment vertical="center"/>
    </xf>
    <xf numFmtId="38" fontId="26" fillId="6" borderId="65" xfId="3" applyFont="1" applyFill="1" applyBorder="1" applyAlignment="1">
      <alignment horizontal="right" vertical="center"/>
    </xf>
    <xf numFmtId="38" fontId="26" fillId="6" borderId="62" xfId="3" applyFont="1" applyFill="1" applyBorder="1" applyAlignment="1">
      <alignment horizontal="right" vertical="center"/>
    </xf>
    <xf numFmtId="0" fontId="24" fillId="0" borderId="0" xfId="3" applyNumberFormat="1" applyFont="1" applyAlignment="1">
      <alignment horizontal="center" vertical="center"/>
    </xf>
    <xf numFmtId="0" fontId="24" fillId="7" borderId="13" xfId="3" applyNumberFormat="1" applyFont="1" applyFill="1" applyBorder="1" applyAlignment="1">
      <alignment horizontal="center" vertical="center"/>
    </xf>
    <xf numFmtId="0" fontId="24" fillId="7" borderId="17" xfId="3" applyNumberFormat="1" applyFont="1" applyFill="1" applyBorder="1" applyAlignment="1">
      <alignment horizontal="center" vertical="center"/>
    </xf>
    <xf numFmtId="0" fontId="24" fillId="7" borderId="15" xfId="3" applyNumberFormat="1" applyFont="1" applyFill="1" applyBorder="1" applyAlignment="1">
      <alignment horizontal="center" vertical="center"/>
    </xf>
    <xf numFmtId="0" fontId="24" fillId="7" borderId="0" xfId="3" applyNumberFormat="1" applyFont="1" applyFill="1" applyAlignment="1">
      <alignment horizontal="center" vertical="center"/>
    </xf>
    <xf numFmtId="183" fontId="23" fillId="0" borderId="69" xfId="3" applyNumberFormat="1" applyFont="1" applyFill="1" applyBorder="1" applyAlignment="1">
      <alignment horizontal="right" vertical="center"/>
    </xf>
    <xf numFmtId="183" fontId="23" fillId="0" borderId="60" xfId="3" applyNumberFormat="1" applyFont="1" applyFill="1" applyBorder="1" applyAlignment="1">
      <alignment horizontal="right" vertical="center"/>
    </xf>
    <xf numFmtId="183" fontId="23" fillId="0" borderId="19" xfId="3" applyNumberFormat="1" applyFont="1" applyFill="1" applyBorder="1" applyAlignment="1">
      <alignment horizontal="right" vertical="center"/>
    </xf>
    <xf numFmtId="183" fontId="24" fillId="0" borderId="79" xfId="3" applyNumberFormat="1" applyFont="1" applyBorder="1" applyAlignment="1">
      <alignment horizontal="right" vertical="center"/>
    </xf>
    <xf numFmtId="183" fontId="24" fillId="0" borderId="80" xfId="3" applyNumberFormat="1" applyFont="1" applyBorder="1" applyAlignment="1">
      <alignment horizontal="right" vertical="center"/>
    </xf>
    <xf numFmtId="183" fontId="24" fillId="0" borderId="80" xfId="3" applyNumberFormat="1" applyFont="1" applyFill="1" applyBorder="1" applyAlignment="1">
      <alignment horizontal="right" vertical="center"/>
    </xf>
    <xf numFmtId="183" fontId="24" fillId="0" borderId="16" xfId="3" applyNumberFormat="1" applyFont="1" applyFill="1" applyBorder="1" applyAlignment="1">
      <alignment horizontal="right" vertical="center"/>
    </xf>
    <xf numFmtId="183" fontId="24" fillId="5" borderId="1" xfId="3" applyNumberFormat="1" applyFont="1" applyFill="1" applyBorder="1" applyAlignment="1">
      <alignment horizontal="right" vertical="center"/>
    </xf>
    <xf numFmtId="183" fontId="24" fillId="0" borderId="79" xfId="3" applyNumberFormat="1" applyFont="1" applyFill="1" applyBorder="1" applyAlignment="1">
      <alignment horizontal="right" vertical="center"/>
    </xf>
    <xf numFmtId="183" fontId="23" fillId="0" borderId="69" xfId="3" applyNumberFormat="1" applyFont="1" applyBorder="1" applyAlignment="1">
      <alignment horizontal="right" vertical="center"/>
    </xf>
    <xf numFmtId="183" fontId="23" fillId="0" borderId="19" xfId="3" applyNumberFormat="1" applyFont="1" applyBorder="1" applyAlignment="1">
      <alignment horizontal="right" vertical="center"/>
    </xf>
    <xf numFmtId="38" fontId="26" fillId="0" borderId="18" xfId="3" applyFont="1" applyBorder="1" applyAlignment="1">
      <alignment vertical="center"/>
    </xf>
    <xf numFmtId="38" fontId="26" fillId="0" borderId="18" xfId="3" applyFont="1" applyBorder="1" applyAlignment="1">
      <alignment vertical="center" shrinkToFit="1"/>
    </xf>
    <xf numFmtId="38" fontId="26" fillId="0" borderId="46" xfId="3" applyFont="1" applyBorder="1" applyAlignment="1">
      <alignment vertical="center"/>
    </xf>
    <xf numFmtId="38" fontId="26" fillId="0" borderId="72" xfId="3" applyFont="1" applyBorder="1" applyAlignment="1">
      <alignment vertical="center"/>
    </xf>
    <xf numFmtId="38" fontId="26" fillId="0" borderId="47" xfId="3" applyFont="1" applyBorder="1" applyAlignment="1">
      <alignment vertical="center"/>
    </xf>
    <xf numFmtId="38" fontId="26" fillId="0" borderId="47" xfId="3" applyFont="1" applyBorder="1" applyAlignment="1">
      <alignment vertical="center" shrinkToFit="1"/>
    </xf>
    <xf numFmtId="38" fontId="26" fillId="0" borderId="14" xfId="3" applyFont="1" applyBorder="1" applyAlignment="1">
      <alignment vertical="center"/>
    </xf>
    <xf numFmtId="183" fontId="24" fillId="0" borderId="17" xfId="3" applyNumberFormat="1" applyFont="1" applyFill="1" applyBorder="1" applyAlignment="1">
      <alignment horizontal="right" vertical="center"/>
    </xf>
    <xf numFmtId="183" fontId="24" fillId="0" borderId="15" xfId="3" applyNumberFormat="1" applyFont="1" applyFill="1" applyBorder="1" applyAlignment="1">
      <alignment horizontal="right" vertical="center"/>
    </xf>
    <xf numFmtId="183" fontId="24" fillId="0" borderId="13" xfId="3" applyNumberFormat="1" applyFont="1" applyFill="1" applyBorder="1" applyAlignment="1">
      <alignment horizontal="right" vertical="center"/>
    </xf>
    <xf numFmtId="183" fontId="24" fillId="0" borderId="13" xfId="3" applyNumberFormat="1" applyFont="1" applyBorder="1" applyAlignment="1">
      <alignment horizontal="right" vertical="center"/>
    </xf>
    <xf numFmtId="183" fontId="24" fillId="0" borderId="17" xfId="3" applyNumberFormat="1" applyFont="1" applyBorder="1" applyAlignment="1">
      <alignment horizontal="right" vertical="center"/>
    </xf>
    <xf numFmtId="178" fontId="12" fillId="0" borderId="1" xfId="0" applyNumberFormat="1" applyFont="1" applyBorder="1" applyProtection="1">
      <alignment vertical="center"/>
      <protection locked="0"/>
    </xf>
    <xf numFmtId="0" fontId="24" fillId="5" borderId="84" xfId="3" applyNumberFormat="1" applyFont="1" applyFill="1" applyBorder="1" applyAlignment="1">
      <alignment horizontal="center" vertical="center"/>
    </xf>
    <xf numFmtId="183" fontId="25" fillId="0" borderId="55" xfId="3" applyNumberFormat="1" applyFont="1" applyFill="1" applyBorder="1" applyAlignment="1">
      <alignment horizontal="right" vertical="center"/>
    </xf>
    <xf numFmtId="183" fontId="25" fillId="0" borderId="43" xfId="3" applyNumberFormat="1" applyFont="1" applyFill="1" applyBorder="1" applyAlignment="1">
      <alignment horizontal="right" vertical="center"/>
    </xf>
    <xf numFmtId="183" fontId="25" fillId="0" borderId="84" xfId="3" applyNumberFormat="1" applyFont="1" applyFill="1" applyBorder="1" applyAlignment="1">
      <alignment horizontal="right" vertical="center"/>
    </xf>
    <xf numFmtId="183" fontId="25" fillId="5" borderId="62" xfId="3" applyNumberFormat="1" applyFont="1" applyFill="1" applyBorder="1" applyAlignment="1">
      <alignment horizontal="right" vertical="center"/>
    </xf>
    <xf numFmtId="0" fontId="24" fillId="5" borderId="86" xfId="3" applyNumberFormat="1" applyFont="1" applyFill="1" applyBorder="1" applyAlignment="1">
      <alignment horizontal="center" vertical="center"/>
    </xf>
    <xf numFmtId="183" fontId="24" fillId="0" borderId="85" xfId="3" applyNumberFormat="1" applyFont="1" applyFill="1" applyBorder="1" applyAlignment="1">
      <alignment horizontal="right" vertical="center"/>
    </xf>
    <xf numFmtId="183" fontId="24" fillId="0" borderId="87" xfId="3" applyNumberFormat="1" applyFont="1" applyFill="1" applyBorder="1" applyAlignment="1">
      <alignment horizontal="right" vertical="center"/>
    </xf>
    <xf numFmtId="183" fontId="24" fillId="0" borderId="86" xfId="3" applyNumberFormat="1" applyFont="1" applyFill="1" applyBorder="1" applyAlignment="1">
      <alignment horizontal="right" vertical="center"/>
    </xf>
    <xf numFmtId="183" fontId="25" fillId="5" borderId="88" xfId="3" applyNumberFormat="1" applyFont="1" applyFill="1" applyBorder="1" applyAlignment="1">
      <alignment horizontal="right" vertical="center"/>
    </xf>
    <xf numFmtId="183" fontId="24" fillId="0" borderId="87" xfId="2" applyNumberFormat="1" applyFont="1" applyFill="1" applyBorder="1" applyAlignment="1">
      <alignment horizontal="right" vertical="center"/>
    </xf>
    <xf numFmtId="183" fontId="21" fillId="0" borderId="13" xfId="3" applyNumberFormat="1" applyFont="1" applyFill="1" applyBorder="1" applyAlignment="1">
      <alignment horizontal="right" vertical="center"/>
    </xf>
    <xf numFmtId="183" fontId="21" fillId="0" borderId="17" xfId="3" applyNumberFormat="1" applyFont="1" applyFill="1" applyBorder="1" applyAlignment="1">
      <alignment horizontal="right" vertical="center"/>
    </xf>
    <xf numFmtId="183" fontId="21" fillId="0" borderId="15" xfId="3" applyNumberFormat="1" applyFont="1" applyFill="1" applyBorder="1" applyAlignment="1">
      <alignment horizontal="right" vertical="center"/>
    </xf>
    <xf numFmtId="183" fontId="21" fillId="0" borderId="69" xfId="3" applyNumberFormat="1" applyFont="1" applyFill="1" applyBorder="1" applyAlignment="1">
      <alignment horizontal="right" vertical="center"/>
    </xf>
    <xf numFmtId="183" fontId="21" fillId="0" borderId="19" xfId="3" applyNumberFormat="1" applyFont="1" applyFill="1" applyBorder="1" applyAlignment="1">
      <alignment horizontal="right" vertical="center"/>
    </xf>
    <xf numFmtId="183" fontId="21" fillId="0" borderId="60" xfId="3" applyNumberFormat="1" applyFont="1" applyFill="1" applyBorder="1" applyAlignment="1">
      <alignment horizontal="right" vertical="center"/>
    </xf>
    <xf numFmtId="183" fontId="24" fillId="0" borderId="59" xfId="3" applyNumberFormat="1" applyFont="1" applyFill="1" applyBorder="1" applyAlignment="1">
      <alignment horizontal="right" vertical="center"/>
    </xf>
    <xf numFmtId="183" fontId="24" fillId="0" borderId="89" xfId="3" applyNumberFormat="1" applyFont="1" applyFill="1" applyBorder="1" applyAlignment="1">
      <alignment horizontal="right" vertical="center"/>
    </xf>
    <xf numFmtId="183" fontId="25" fillId="5" borderId="65" xfId="3" applyNumberFormat="1" applyFont="1" applyFill="1" applyBorder="1" applyAlignment="1">
      <alignment horizontal="right" vertical="center"/>
    </xf>
    <xf numFmtId="183" fontId="25" fillId="5" borderId="90" xfId="3" applyNumberFormat="1" applyFont="1" applyFill="1" applyBorder="1" applyAlignment="1">
      <alignment horizontal="right" vertical="center"/>
    </xf>
    <xf numFmtId="183" fontId="25" fillId="5" borderId="75" xfId="3" applyNumberFormat="1" applyFont="1" applyFill="1" applyBorder="1" applyAlignment="1">
      <alignment horizontal="right" vertical="center"/>
    </xf>
    <xf numFmtId="183" fontId="24" fillId="0" borderId="91" xfId="3" applyNumberFormat="1" applyFont="1" applyFill="1" applyBorder="1" applyAlignment="1">
      <alignment horizontal="right" vertical="center"/>
    </xf>
    <xf numFmtId="183" fontId="25" fillId="0" borderId="92" xfId="3" applyNumberFormat="1" applyFont="1" applyFill="1" applyBorder="1" applyAlignment="1">
      <alignment horizontal="right" vertical="center"/>
    </xf>
    <xf numFmtId="183" fontId="24" fillId="0" borderId="93" xfId="3" applyNumberFormat="1" applyFont="1" applyFill="1" applyBorder="1" applyAlignment="1">
      <alignment horizontal="right" vertical="center"/>
    </xf>
    <xf numFmtId="183" fontId="25" fillId="0" borderId="94" xfId="3" applyNumberFormat="1" applyFont="1" applyFill="1" applyBorder="1" applyAlignment="1">
      <alignment horizontal="right" vertical="center"/>
    </xf>
    <xf numFmtId="183" fontId="25" fillId="0" borderId="95" xfId="3" applyNumberFormat="1" applyFont="1" applyFill="1" applyBorder="1" applyAlignment="1">
      <alignment horizontal="right" vertical="center"/>
    </xf>
    <xf numFmtId="183" fontId="25" fillId="5" borderId="96" xfId="3" applyNumberFormat="1" applyFont="1" applyFill="1" applyBorder="1" applyAlignment="1">
      <alignment horizontal="right" vertical="center"/>
    </xf>
    <xf numFmtId="183" fontId="25" fillId="5" borderId="97" xfId="3" applyNumberFormat="1" applyFont="1" applyFill="1" applyBorder="1" applyAlignment="1">
      <alignment horizontal="right" vertical="center"/>
    </xf>
    <xf numFmtId="0" fontId="18" fillId="0" borderId="73" xfId="3" applyNumberFormat="1" applyFont="1" applyFill="1" applyBorder="1" applyAlignment="1">
      <alignment horizontal="right" vertical="center"/>
    </xf>
    <xf numFmtId="0" fontId="18" fillId="0" borderId="43" xfId="3" applyNumberFormat="1" applyFont="1" applyFill="1" applyBorder="1" applyAlignment="1">
      <alignment horizontal="right" vertical="center"/>
    </xf>
    <xf numFmtId="183" fontId="24" fillId="0" borderId="67" xfId="3" applyNumberFormat="1" applyFont="1" applyFill="1" applyBorder="1" applyAlignment="1">
      <alignment horizontal="right" vertical="center"/>
    </xf>
    <xf numFmtId="183" fontId="24" fillId="0" borderId="54" xfId="3" applyNumberFormat="1" applyFont="1" applyFill="1" applyBorder="1" applyAlignment="1">
      <alignment horizontal="right" vertical="center"/>
    </xf>
    <xf numFmtId="183" fontId="25" fillId="0" borderId="98" xfId="3" applyNumberFormat="1" applyFont="1" applyFill="1" applyBorder="1" applyAlignment="1">
      <alignment horizontal="right" vertical="center"/>
    </xf>
    <xf numFmtId="183" fontId="25" fillId="0" borderId="99" xfId="3" applyNumberFormat="1" applyFont="1" applyFill="1" applyBorder="1" applyAlignment="1">
      <alignment horizontal="right" vertical="center"/>
    </xf>
    <xf numFmtId="183" fontId="25" fillId="5" borderId="100" xfId="3" applyNumberFormat="1" applyFont="1" applyFill="1" applyBorder="1" applyAlignment="1">
      <alignment horizontal="right" vertical="center"/>
    </xf>
    <xf numFmtId="183" fontId="23" fillId="0" borderId="43" xfId="3" applyNumberFormat="1" applyFont="1" applyFill="1" applyBorder="1" applyAlignment="1">
      <alignment horizontal="right" vertical="center"/>
    </xf>
    <xf numFmtId="183" fontId="23" fillId="0" borderId="84" xfId="3" applyNumberFormat="1" applyFont="1" applyFill="1" applyBorder="1" applyAlignment="1">
      <alignment horizontal="right" vertical="center"/>
    </xf>
    <xf numFmtId="38" fontId="18" fillId="0" borderId="50" xfId="3" applyFont="1" applyBorder="1">
      <alignment vertical="center"/>
    </xf>
    <xf numFmtId="0" fontId="8" fillId="0" borderId="9" xfId="0" applyFont="1" applyFill="1" applyBorder="1" applyAlignment="1">
      <alignment horizontal="center" vertical="center"/>
    </xf>
    <xf numFmtId="0" fontId="8" fillId="0" borderId="38" xfId="0" applyFont="1" applyFill="1" applyBorder="1" applyAlignment="1">
      <alignment horizontal="center" vertical="center" wrapText="1"/>
    </xf>
    <xf numFmtId="0" fontId="8" fillId="0" borderId="7" xfId="0" applyFont="1" applyFill="1" applyBorder="1" applyAlignment="1">
      <alignment horizontal="center" vertical="center"/>
    </xf>
    <xf numFmtId="178" fontId="12" fillId="4" borderId="1" xfId="0" applyNumberFormat="1" applyFont="1" applyFill="1" applyBorder="1" applyProtection="1">
      <alignment vertical="center"/>
      <protection locked="0"/>
    </xf>
    <xf numFmtId="177" fontId="16" fillId="0" borderId="37" xfId="0" applyNumberFormat="1" applyFont="1" applyFill="1" applyBorder="1" applyProtection="1">
      <alignment vertical="center"/>
      <protection locked="0"/>
    </xf>
    <xf numFmtId="0" fontId="24" fillId="0" borderId="77" xfId="3" applyNumberFormat="1" applyFont="1" applyFill="1" applyBorder="1" applyAlignment="1">
      <alignment vertical="center"/>
    </xf>
    <xf numFmtId="183" fontId="25" fillId="0" borderId="56" xfId="3" applyNumberFormat="1" applyFont="1" applyFill="1" applyBorder="1" applyAlignment="1">
      <alignment horizontal="right" vertical="center"/>
    </xf>
    <xf numFmtId="183" fontId="25" fillId="0" borderId="58" xfId="3" applyNumberFormat="1" applyFont="1" applyFill="1" applyBorder="1" applyAlignment="1">
      <alignment horizontal="right" vertical="center"/>
    </xf>
    <xf numFmtId="0" fontId="24" fillId="0" borderId="19" xfId="3" applyNumberFormat="1" applyFont="1" applyFill="1" applyBorder="1" applyAlignment="1">
      <alignment vertical="center" shrinkToFit="1"/>
    </xf>
    <xf numFmtId="183" fontId="25" fillId="0" borderId="15" xfId="3" applyNumberFormat="1" applyFont="1" applyFill="1" applyBorder="1" applyAlignment="1">
      <alignment horizontal="right" vertical="center"/>
    </xf>
    <xf numFmtId="9" fontId="8" fillId="0" borderId="1" xfId="5" applyFont="1" applyFill="1" applyBorder="1" applyAlignment="1">
      <alignment horizontal="center" vertical="center"/>
    </xf>
    <xf numFmtId="178" fontId="8" fillId="0" borderId="11" xfId="0" applyNumberFormat="1" applyFont="1" applyFill="1" applyBorder="1" applyAlignment="1">
      <alignment horizontal="center" vertical="center"/>
    </xf>
    <xf numFmtId="9" fontId="8" fillId="0" borderId="4" xfId="5" applyFont="1" applyFill="1" applyBorder="1" applyAlignment="1">
      <alignment horizontal="center" vertical="center"/>
    </xf>
    <xf numFmtId="178" fontId="8" fillId="0" borderId="11" xfId="0" applyNumberFormat="1" applyFont="1" applyFill="1" applyBorder="1">
      <alignment vertical="center"/>
    </xf>
    <xf numFmtId="177" fontId="8" fillId="0" borderId="8" xfId="0" applyNumberFormat="1" applyFont="1" applyFill="1" applyBorder="1">
      <alignment vertical="center"/>
    </xf>
    <xf numFmtId="0" fontId="8" fillId="0" borderId="26" xfId="0" applyFont="1" applyFill="1" applyBorder="1">
      <alignment vertical="center"/>
    </xf>
    <xf numFmtId="177" fontId="8" fillId="0" borderId="12" xfId="0" applyNumberFormat="1" applyFont="1" applyFill="1" applyBorder="1">
      <alignment vertical="center"/>
    </xf>
    <xf numFmtId="0" fontId="8" fillId="0" borderId="28" xfId="0" applyFont="1" applyFill="1" applyBorder="1">
      <alignment vertical="center"/>
    </xf>
    <xf numFmtId="0" fontId="14" fillId="0" borderId="36" xfId="0" applyFont="1" applyFill="1" applyBorder="1" applyAlignment="1">
      <alignment horizontal="center" vertical="center"/>
    </xf>
    <xf numFmtId="38" fontId="8" fillId="0" borderId="31" xfId="6" applyFont="1" applyFill="1" applyBorder="1">
      <alignment vertical="center"/>
    </xf>
    <xf numFmtId="9" fontId="8" fillId="0" borderId="1" xfId="5" applyFont="1" applyFill="1" applyBorder="1">
      <alignment vertical="center"/>
    </xf>
    <xf numFmtId="9" fontId="8" fillId="0" borderId="4" xfId="5" applyFont="1" applyFill="1" applyBorder="1">
      <alignment vertical="center"/>
    </xf>
    <xf numFmtId="0" fontId="8" fillId="0" borderId="25" xfId="0" applyFont="1" applyFill="1" applyBorder="1">
      <alignment vertical="center"/>
    </xf>
    <xf numFmtId="176" fontId="8" fillId="0" borderId="29" xfId="0" applyNumberFormat="1" applyFont="1" applyFill="1" applyBorder="1">
      <alignment vertical="center"/>
    </xf>
    <xf numFmtId="0" fontId="8" fillId="0" borderId="0" xfId="0" applyFont="1" applyFill="1">
      <alignment vertical="center"/>
    </xf>
    <xf numFmtId="49" fontId="11" fillId="0" borderId="0" xfId="0" applyNumberFormat="1" applyFont="1" applyFill="1" applyAlignment="1">
      <alignment horizontal="center" vertical="center"/>
    </xf>
    <xf numFmtId="0" fontId="8" fillId="0" borderId="26" xfId="0" applyFont="1" applyFill="1" applyBorder="1" applyAlignment="1">
      <alignment horizontal="center" vertical="center"/>
    </xf>
    <xf numFmtId="0" fontId="8" fillId="0" borderId="0" xfId="0" applyFont="1" applyFill="1" applyAlignment="1">
      <alignment horizontal="center" vertical="center"/>
    </xf>
    <xf numFmtId="38" fontId="18" fillId="0" borderId="50" xfId="3" applyFont="1" applyFill="1" applyBorder="1">
      <alignment vertical="center"/>
    </xf>
    <xf numFmtId="38" fontId="18" fillId="0" borderId="0" xfId="3" applyFont="1" applyFill="1">
      <alignment vertical="center"/>
    </xf>
    <xf numFmtId="38" fontId="18" fillId="0" borderId="23" xfId="3" applyFont="1" applyBorder="1" applyAlignment="1">
      <alignment horizontal="center" vertical="center"/>
    </xf>
    <xf numFmtId="38" fontId="18" fillId="0" borderId="0" xfId="3" applyFont="1" applyBorder="1" applyAlignment="1">
      <alignment horizontal="center" vertical="center"/>
    </xf>
    <xf numFmtId="38" fontId="19" fillId="6" borderId="44" xfId="3" applyFont="1" applyFill="1" applyBorder="1" applyAlignment="1">
      <alignment horizontal="center" vertical="center" wrapText="1"/>
    </xf>
    <xf numFmtId="38" fontId="18" fillId="0" borderId="27" xfId="3" applyFont="1" applyBorder="1" applyAlignment="1">
      <alignment horizontal="center" vertical="center"/>
    </xf>
    <xf numFmtId="38" fontId="19" fillId="6" borderId="103" xfId="3" applyFont="1" applyFill="1" applyBorder="1" applyAlignment="1">
      <alignment horizontal="center" vertical="center" wrapText="1"/>
    </xf>
    <xf numFmtId="38" fontId="26" fillId="0" borderId="19" xfId="3" applyFont="1" applyBorder="1" applyAlignment="1">
      <alignment horizontal="right" vertical="center"/>
    </xf>
    <xf numFmtId="38" fontId="26" fillId="6" borderId="58" xfId="3" applyFont="1" applyFill="1" applyBorder="1" applyAlignment="1">
      <alignment horizontal="right" vertical="center"/>
    </xf>
    <xf numFmtId="38" fontId="26" fillId="0" borderId="92" xfId="3" applyFont="1" applyBorder="1" applyAlignment="1">
      <alignment horizontal="right" vertical="center"/>
    </xf>
    <xf numFmtId="38" fontId="26" fillId="0" borderId="104" xfId="3" applyFont="1" applyBorder="1" applyAlignment="1">
      <alignment horizontal="right" vertical="center"/>
    </xf>
    <xf numFmtId="38" fontId="26" fillId="0" borderId="69" xfId="3" applyFont="1" applyBorder="1" applyAlignment="1">
      <alignment horizontal="right" vertical="center"/>
    </xf>
    <xf numFmtId="38" fontId="26" fillId="0" borderId="105" xfId="3" applyFont="1" applyBorder="1" applyAlignment="1">
      <alignment horizontal="right" vertical="center"/>
    </xf>
    <xf numFmtId="0" fontId="27" fillId="0" borderId="7" xfId="0" applyFont="1" applyFill="1" applyBorder="1" applyAlignment="1">
      <alignment horizontal="center" vertical="center"/>
    </xf>
    <xf numFmtId="0" fontId="10" fillId="0" borderId="9" xfId="0" applyFont="1" applyFill="1" applyBorder="1" applyAlignment="1">
      <alignment horizontal="center" vertical="center"/>
    </xf>
    <xf numFmtId="184" fontId="8" fillId="0" borderId="29" xfId="0" applyNumberFormat="1" applyFont="1" applyBorder="1">
      <alignment vertical="center"/>
    </xf>
    <xf numFmtId="178" fontId="16" fillId="0" borderId="37" xfId="0" applyNumberFormat="1" applyFont="1" applyBorder="1" applyProtection="1">
      <alignment vertical="center"/>
      <protection locked="0"/>
    </xf>
    <xf numFmtId="0" fontId="21" fillId="0" borderId="27" xfId="3" applyNumberFormat="1" applyFont="1" applyFill="1" applyBorder="1" applyAlignment="1">
      <alignment horizontal="right" vertical="center" indent="1"/>
    </xf>
    <xf numFmtId="0" fontId="21" fillId="0" borderId="83" xfId="3" applyNumberFormat="1" applyFont="1" applyFill="1" applyBorder="1" applyAlignment="1">
      <alignment horizontal="left" vertical="center" indent="1"/>
    </xf>
    <xf numFmtId="0" fontId="21" fillId="0" borderId="27" xfId="3" applyNumberFormat="1" applyFont="1" applyFill="1" applyBorder="1" applyAlignment="1">
      <alignment horizontal="left" vertical="center" indent="1"/>
    </xf>
    <xf numFmtId="0" fontId="22" fillId="0" borderId="0" xfId="3" applyNumberFormat="1" applyFont="1" applyAlignment="1">
      <alignment vertical="center"/>
    </xf>
    <xf numFmtId="0" fontId="22" fillId="0" borderId="27" xfId="3" applyNumberFormat="1" applyFont="1" applyBorder="1" applyAlignment="1">
      <alignment vertical="center"/>
    </xf>
    <xf numFmtId="0" fontId="24" fillId="5" borderId="13" xfId="3" applyNumberFormat="1" applyFont="1" applyFill="1" applyBorder="1" applyAlignment="1">
      <alignment horizontal="center" vertical="center"/>
    </xf>
    <xf numFmtId="0" fontId="24" fillId="5" borderId="69" xfId="3" applyNumberFormat="1" applyFont="1" applyFill="1" applyBorder="1" applyAlignment="1">
      <alignment horizontal="center" vertical="center"/>
    </xf>
    <xf numFmtId="0" fontId="24" fillId="5" borderId="75" xfId="3" applyNumberFormat="1" applyFont="1" applyFill="1" applyBorder="1" applyAlignment="1">
      <alignment horizontal="center" vertical="center"/>
    </xf>
    <xf numFmtId="0" fontId="24" fillId="5" borderId="70" xfId="3" applyNumberFormat="1" applyFont="1" applyFill="1" applyBorder="1" applyAlignment="1">
      <alignment horizontal="center" vertical="center"/>
    </xf>
    <xf numFmtId="0" fontId="24" fillId="5" borderId="55" xfId="3" applyNumberFormat="1" applyFont="1" applyFill="1" applyBorder="1" applyAlignment="1">
      <alignment horizontal="center" vertical="center"/>
    </xf>
    <xf numFmtId="0" fontId="24" fillId="5" borderId="85" xfId="3" applyNumberFormat="1" applyFont="1" applyFill="1" applyBorder="1" applyAlignment="1">
      <alignment horizontal="center" vertical="center"/>
    </xf>
    <xf numFmtId="38" fontId="20" fillId="0" borderId="27" xfId="3" applyFont="1" applyBorder="1" applyAlignment="1">
      <alignment horizontal="center" vertical="center"/>
    </xf>
    <xf numFmtId="38" fontId="18" fillId="6" borderId="52" xfId="3" applyFont="1" applyFill="1" applyBorder="1" applyAlignment="1">
      <alignment horizontal="center" vertical="center"/>
    </xf>
    <xf numFmtId="38" fontId="18" fillId="6" borderId="64" xfId="3" applyFont="1" applyFill="1" applyBorder="1" applyAlignment="1">
      <alignment horizontal="center" vertical="center"/>
    </xf>
    <xf numFmtId="38" fontId="18" fillId="6" borderId="55" xfId="3" applyFont="1" applyFill="1" applyBorder="1" applyAlignment="1">
      <alignment horizontal="center" vertical="center"/>
    </xf>
    <xf numFmtId="38" fontId="18" fillId="6" borderId="59" xfId="3" applyFont="1" applyFill="1" applyBorder="1" applyAlignment="1">
      <alignment horizontal="center" vertical="center"/>
    </xf>
    <xf numFmtId="38" fontId="18" fillId="6" borderId="62" xfId="3" applyFont="1" applyFill="1" applyBorder="1" applyAlignment="1">
      <alignment horizontal="center" vertical="center"/>
    </xf>
    <xf numFmtId="38" fontId="18" fillId="6" borderId="65" xfId="3" applyFont="1" applyFill="1" applyBorder="1" applyAlignment="1">
      <alignment horizontal="center" vertical="center"/>
    </xf>
    <xf numFmtId="0" fontId="10" fillId="0" borderId="0" xfId="0" applyFont="1" applyAlignment="1">
      <alignment horizontal="left" vertical="center"/>
    </xf>
    <xf numFmtId="0" fontId="8" fillId="0" borderId="39" xfId="0" applyFont="1" applyBorder="1" applyAlignment="1">
      <alignment horizontal="center" vertical="center"/>
    </xf>
    <xf numFmtId="0" fontId="8" fillId="0" borderId="32"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8" fillId="0" borderId="40" xfId="0" applyFont="1" applyBorder="1" applyAlignment="1">
      <alignment horizontal="center" vertical="center"/>
    </xf>
    <xf numFmtId="0" fontId="8" fillId="0" borderId="22" xfId="0" applyFont="1" applyBorder="1" applyAlignment="1">
      <alignment horizontal="center" vertical="center"/>
    </xf>
    <xf numFmtId="0" fontId="13" fillId="0" borderId="41" xfId="0" applyFont="1" applyBorder="1" applyAlignment="1">
      <alignment horizontal="center" vertical="center"/>
    </xf>
    <xf numFmtId="0" fontId="13" fillId="0" borderId="101" xfId="0" applyFont="1" applyBorder="1" applyAlignment="1">
      <alignment horizontal="center" vertical="center"/>
    </xf>
    <xf numFmtId="0" fontId="8" fillId="0" borderId="30" xfId="0" applyFont="1" applyBorder="1" applyAlignment="1">
      <alignment horizontal="center" vertical="center"/>
    </xf>
    <xf numFmtId="0" fontId="15" fillId="0" borderId="0" xfId="0" applyFont="1" applyAlignment="1">
      <alignment horizontal="left" vertical="center" wrapText="1"/>
    </xf>
    <xf numFmtId="0" fontId="8" fillId="0" borderId="102" xfId="0" applyFont="1" applyBorder="1" applyAlignment="1">
      <alignment horizontal="center" vertical="center"/>
    </xf>
    <xf numFmtId="0" fontId="8" fillId="0" borderId="48" xfId="0" applyFont="1" applyBorder="1" applyAlignment="1">
      <alignment horizontal="center" vertical="center"/>
    </xf>
    <xf numFmtId="0" fontId="13" fillId="0" borderId="42" xfId="0" applyFont="1" applyBorder="1" applyAlignment="1">
      <alignment horizontal="center" vertical="center"/>
    </xf>
  </cellXfs>
  <cellStyles count="7">
    <cellStyle name="パーセント 2" xfId="5" xr:uid="{00000000-0005-0000-0000-000000000000}"/>
    <cellStyle name="桁区切り" xfId="3" builtinId="6"/>
    <cellStyle name="桁区切り 2" xfId="2" xr:uid="{00000000-0005-0000-0000-000002000000}"/>
    <cellStyle name="桁区切り 3" xfId="6" xr:uid="{00000000-0005-0000-0000-000003000000}"/>
    <cellStyle name="標準" xfId="0" builtinId="0"/>
    <cellStyle name="標準 2" xfId="1" xr:uid="{00000000-0005-0000-0000-000005000000}"/>
    <cellStyle name="標準 3" xfId="4" xr:uid="{00000000-0005-0000-0000-000006000000}"/>
  </cellStyles>
  <dxfs count="0"/>
  <tableStyles count="0" defaultTableStyle="TableStyleMedium9" defaultPivotStyle="PivotStyleLight16"/>
  <colors>
    <mruColors>
      <color rgb="FF0000CC"/>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17</xdr:col>
      <xdr:colOff>123825</xdr:colOff>
      <xdr:row>66</xdr:row>
      <xdr:rowOff>19050</xdr:rowOff>
    </xdr:from>
    <xdr:to>
      <xdr:col>20</xdr:col>
      <xdr:colOff>390525</xdr:colOff>
      <xdr:row>71</xdr:row>
      <xdr:rowOff>19050</xdr:rowOff>
    </xdr:to>
    <xdr:sp macro="" textlink="">
      <xdr:nvSpPr>
        <xdr:cNvPr id="2" name="正方形/長方形 1">
          <a:extLst>
            <a:ext uri="{FF2B5EF4-FFF2-40B4-BE49-F238E27FC236}">
              <a16:creationId xmlns:a16="http://schemas.microsoft.com/office/drawing/2014/main" id="{2766C541-0DDF-4506-A9CC-D7C7407C97A3}"/>
            </a:ext>
          </a:extLst>
        </xdr:cNvPr>
        <xdr:cNvSpPr/>
      </xdr:nvSpPr>
      <xdr:spPr>
        <a:xfrm>
          <a:off x="9839325" y="12163425"/>
          <a:ext cx="1838325" cy="952500"/>
        </a:xfrm>
        <a:prstGeom prst="rect">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400">
              <a:solidFill>
                <a:sysClr val="windowText" lastClr="000000"/>
              </a:solidFill>
            </a:rPr>
            <a:t>黒：手入力</a:t>
          </a:r>
          <a:endParaRPr kumimoji="1" lang="en-US" altLang="ja-JP" sz="1400">
            <a:solidFill>
              <a:sysClr val="windowText" lastClr="000000"/>
            </a:solidFill>
          </a:endParaRPr>
        </a:p>
        <a:p>
          <a:pPr algn="l"/>
          <a:r>
            <a:rPr kumimoji="1" lang="ja-JP" altLang="en-US" sz="1400">
              <a:solidFill>
                <a:sysClr val="windowText" lastClr="000000"/>
              </a:solidFill>
            </a:rPr>
            <a:t>赤：手入力（リンク元）</a:t>
          </a:r>
          <a:endParaRPr kumimoji="1" lang="en-US" altLang="ja-JP" sz="1400">
            <a:solidFill>
              <a:sysClr val="windowText" lastClr="000000"/>
            </a:solidFill>
          </a:endParaRPr>
        </a:p>
        <a:p>
          <a:pPr algn="l"/>
          <a:r>
            <a:rPr kumimoji="1" lang="ja-JP" altLang="en-US" sz="1400">
              <a:solidFill>
                <a:sysClr val="windowText" lastClr="000000"/>
              </a:solidFill>
            </a:rPr>
            <a:t>青：関数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B1:AG66"/>
  <sheetViews>
    <sheetView view="pageBreakPreview" zoomScale="90" zoomScaleNormal="100" zoomScaleSheetLayoutView="90" workbookViewId="0">
      <pane xSplit="3" ySplit="5" topLeftCell="G45" activePane="bottomRight" state="frozen"/>
      <selection pane="topRight" activeCell="D1" sqref="D1"/>
      <selection pane="bottomLeft" activeCell="A6" sqref="A6"/>
      <selection pane="bottomRight" activeCell="D34" sqref="D34:AC34"/>
    </sheetView>
  </sheetViews>
  <sheetFormatPr defaultColWidth="10" defaultRowHeight="15" customHeight="1"/>
  <cols>
    <col min="1" max="1" width="0.453125" style="75" customWidth="1"/>
    <col min="2" max="2" width="3.08984375" style="80" customWidth="1"/>
    <col min="3" max="3" width="27.453125" style="80" customWidth="1"/>
    <col min="4" max="5" width="6.90625" style="80" customWidth="1"/>
    <col min="6" max="6" width="6.90625" style="75" customWidth="1"/>
    <col min="7" max="7" width="6.90625" style="90" customWidth="1"/>
    <col min="8" max="8" width="6.90625" style="75" customWidth="1"/>
    <col min="9" max="9" width="6.90625" style="90" customWidth="1"/>
    <col min="10" max="10" width="6.90625" style="75" customWidth="1"/>
    <col min="11" max="11" width="6.90625" style="90" customWidth="1"/>
    <col min="12" max="12" width="6.90625" style="75" customWidth="1"/>
    <col min="13" max="13" width="6.90625" style="90" customWidth="1"/>
    <col min="14" max="20" width="6.90625" style="75" customWidth="1"/>
    <col min="21" max="21" width="6.90625" style="90" customWidth="1"/>
    <col min="22" max="22" width="6.90625" style="75" customWidth="1"/>
    <col min="23" max="23" width="6.90625" style="90" customWidth="1"/>
    <col min="24" max="24" width="6.90625" style="75" customWidth="1"/>
    <col min="25" max="25" width="6.90625" style="90" customWidth="1"/>
    <col min="26" max="26" width="6.90625" style="75" customWidth="1"/>
    <col min="27" max="27" width="6.90625" style="90" customWidth="1"/>
    <col min="28" max="28" width="7.453125" style="90" customWidth="1"/>
    <col min="29" max="29" width="7.90625" style="90" customWidth="1"/>
    <col min="30" max="30" width="15" style="75" customWidth="1"/>
    <col min="31" max="32" width="0.453125" style="75" customWidth="1"/>
    <col min="33" max="33" width="12.453125" style="80" hidden="1" customWidth="1"/>
    <col min="34" max="16384" width="10" style="75"/>
  </cols>
  <sheetData>
    <row r="1" spans="2:33" ht="3.75" customHeight="1"/>
    <row r="2" spans="2:33" ht="15" customHeight="1">
      <c r="B2" s="256" t="s">
        <v>0</v>
      </c>
      <c r="C2" s="256"/>
      <c r="D2" s="256"/>
      <c r="E2" s="256"/>
    </row>
    <row r="3" spans="2:33" ht="15" customHeight="1">
      <c r="B3" s="257"/>
      <c r="C3" s="257"/>
      <c r="D3" s="257"/>
      <c r="E3" s="257"/>
      <c r="R3" s="253"/>
      <c r="S3" s="253"/>
      <c r="T3" s="254"/>
      <c r="U3" s="255"/>
      <c r="AD3" s="76" t="s">
        <v>1</v>
      </c>
    </row>
    <row r="4" spans="2:33" s="80" customFormat="1" ht="15" customHeight="1">
      <c r="B4" s="93" t="s">
        <v>2</v>
      </c>
      <c r="C4" s="260" t="s">
        <v>3</v>
      </c>
      <c r="D4" s="258" t="s">
        <v>4</v>
      </c>
      <c r="E4" s="259"/>
      <c r="F4" s="258" t="s">
        <v>5</v>
      </c>
      <c r="G4" s="259"/>
      <c r="H4" s="258" t="s">
        <v>6</v>
      </c>
      <c r="I4" s="259"/>
      <c r="J4" s="258" t="s">
        <v>7</v>
      </c>
      <c r="K4" s="259"/>
      <c r="L4" s="258" t="s">
        <v>8</v>
      </c>
      <c r="M4" s="259"/>
      <c r="N4" s="258" t="s">
        <v>9</v>
      </c>
      <c r="O4" s="259"/>
      <c r="P4" s="258" t="s">
        <v>10</v>
      </c>
      <c r="Q4" s="259"/>
      <c r="R4" s="258" t="s">
        <v>11</v>
      </c>
      <c r="S4" s="262"/>
      <c r="T4" s="263" t="s">
        <v>12</v>
      </c>
      <c r="U4" s="259"/>
      <c r="V4" s="258" t="s">
        <v>13</v>
      </c>
      <c r="W4" s="259"/>
      <c r="X4" s="258" t="s">
        <v>14</v>
      </c>
      <c r="Y4" s="259"/>
      <c r="Z4" s="258" t="s">
        <v>15</v>
      </c>
      <c r="AA4" s="259"/>
      <c r="AB4" s="258" t="s">
        <v>16</v>
      </c>
      <c r="AC4" s="259"/>
      <c r="AD4" s="94" t="s">
        <v>17</v>
      </c>
      <c r="AG4" s="140" t="s">
        <v>18</v>
      </c>
    </row>
    <row r="5" spans="2:33" s="80" customFormat="1" ht="15" customHeight="1">
      <c r="B5" s="95" t="s">
        <v>19</v>
      </c>
      <c r="C5" s="261"/>
      <c r="D5" s="81" t="s">
        <v>20</v>
      </c>
      <c r="E5" s="96" t="s">
        <v>21</v>
      </c>
      <c r="F5" s="81" t="s">
        <v>22</v>
      </c>
      <c r="G5" s="96" t="s">
        <v>23</v>
      </c>
      <c r="H5" s="81" t="s">
        <v>22</v>
      </c>
      <c r="I5" s="96" t="s">
        <v>23</v>
      </c>
      <c r="J5" s="81" t="s">
        <v>22</v>
      </c>
      <c r="K5" s="96" t="s">
        <v>23</v>
      </c>
      <c r="L5" s="81" t="s">
        <v>22</v>
      </c>
      <c r="M5" s="96" t="s">
        <v>23</v>
      </c>
      <c r="N5" s="81" t="s">
        <v>22</v>
      </c>
      <c r="O5" s="96" t="s">
        <v>23</v>
      </c>
      <c r="P5" s="81" t="s">
        <v>22</v>
      </c>
      <c r="Q5" s="96" t="s">
        <v>23</v>
      </c>
      <c r="R5" s="81" t="s">
        <v>22</v>
      </c>
      <c r="S5" s="169" t="s">
        <v>23</v>
      </c>
      <c r="T5" s="174" t="s">
        <v>22</v>
      </c>
      <c r="U5" s="96" t="s">
        <v>23</v>
      </c>
      <c r="V5" s="81" t="s">
        <v>22</v>
      </c>
      <c r="W5" s="96" t="s">
        <v>23</v>
      </c>
      <c r="X5" s="81" t="s">
        <v>22</v>
      </c>
      <c r="Y5" s="96" t="s">
        <v>23</v>
      </c>
      <c r="Z5" s="81" t="s">
        <v>22</v>
      </c>
      <c r="AA5" s="96" t="s">
        <v>23</v>
      </c>
      <c r="AB5" s="81" t="s">
        <v>22</v>
      </c>
      <c r="AC5" s="96" t="s">
        <v>23</v>
      </c>
      <c r="AD5" s="97" t="s">
        <v>24</v>
      </c>
      <c r="AG5" s="98" t="s">
        <v>25</v>
      </c>
    </row>
    <row r="6" spans="2:33" ht="15" customHeight="1">
      <c r="B6" s="101">
        <v>1</v>
      </c>
      <c r="C6" s="106" t="s">
        <v>26</v>
      </c>
      <c r="D6" s="166">
        <v>75</v>
      </c>
      <c r="E6" s="154">
        <v>80</v>
      </c>
      <c r="F6" s="165">
        <v>62</v>
      </c>
      <c r="G6" s="87">
        <f t="shared" ref="G6:AA9" si="0">E6</f>
        <v>80</v>
      </c>
      <c r="H6" s="165">
        <v>59</v>
      </c>
      <c r="I6" s="87">
        <f t="shared" si="0"/>
        <v>80</v>
      </c>
      <c r="J6" s="165">
        <v>57</v>
      </c>
      <c r="K6" s="87">
        <f t="shared" si="0"/>
        <v>80</v>
      </c>
      <c r="L6" s="165">
        <v>61</v>
      </c>
      <c r="M6" s="87">
        <f t="shared" si="0"/>
        <v>80</v>
      </c>
      <c r="N6" s="165">
        <v>66</v>
      </c>
      <c r="O6" s="87">
        <f t="shared" si="0"/>
        <v>80</v>
      </c>
      <c r="P6" s="165">
        <v>62</v>
      </c>
      <c r="Q6" s="87">
        <f t="shared" si="0"/>
        <v>80</v>
      </c>
      <c r="R6" s="165">
        <v>64</v>
      </c>
      <c r="S6" s="170">
        <f t="shared" si="0"/>
        <v>80</v>
      </c>
      <c r="T6" s="175">
        <v>68</v>
      </c>
      <c r="U6" s="87">
        <f t="shared" si="0"/>
        <v>80</v>
      </c>
      <c r="V6" s="165">
        <v>152</v>
      </c>
      <c r="W6" s="87">
        <f t="shared" si="0"/>
        <v>80</v>
      </c>
      <c r="X6" s="165">
        <v>132</v>
      </c>
      <c r="Y6" s="87">
        <f t="shared" si="0"/>
        <v>80</v>
      </c>
      <c r="Z6" s="165">
        <v>117</v>
      </c>
      <c r="AA6" s="87">
        <f>Y6</f>
        <v>80</v>
      </c>
      <c r="AB6" s="91">
        <f>SUMIFS($D6:$AA6,$D$5:$AA$5,"="&amp;AB$5)</f>
        <v>975</v>
      </c>
      <c r="AC6" s="87">
        <f t="shared" ref="AC6:AC60" si="1">SUMIFS($D6:$AA6,$D$5:$AA$5,"="&amp;AC$5)</f>
        <v>960</v>
      </c>
      <c r="AD6" s="77" t="s">
        <v>27</v>
      </c>
      <c r="AG6" s="148">
        <v>80</v>
      </c>
    </row>
    <row r="7" spans="2:33" ht="15" customHeight="1">
      <c r="B7" s="102">
        <v>2</v>
      </c>
      <c r="C7" s="108" t="s">
        <v>28</v>
      </c>
      <c r="D7" s="167">
        <v>55</v>
      </c>
      <c r="E7" s="155">
        <v>75</v>
      </c>
      <c r="F7" s="163">
        <v>52</v>
      </c>
      <c r="G7" s="88">
        <f t="shared" si="0"/>
        <v>75</v>
      </c>
      <c r="H7" s="163">
        <v>59</v>
      </c>
      <c r="I7" s="88">
        <f t="shared" si="0"/>
        <v>75</v>
      </c>
      <c r="J7" s="163">
        <v>65</v>
      </c>
      <c r="K7" s="88">
        <f t="shared" si="0"/>
        <v>75</v>
      </c>
      <c r="L7" s="163">
        <v>78</v>
      </c>
      <c r="M7" s="88">
        <f t="shared" si="0"/>
        <v>75</v>
      </c>
      <c r="N7" s="163">
        <v>81</v>
      </c>
      <c r="O7" s="88">
        <f t="shared" si="0"/>
        <v>75</v>
      </c>
      <c r="P7" s="163">
        <v>51</v>
      </c>
      <c r="Q7" s="88">
        <f t="shared" si="0"/>
        <v>75</v>
      </c>
      <c r="R7" s="163">
        <v>47</v>
      </c>
      <c r="S7" s="171">
        <f t="shared" si="0"/>
        <v>75</v>
      </c>
      <c r="T7" s="176">
        <v>41</v>
      </c>
      <c r="U7" s="88">
        <f t="shared" si="0"/>
        <v>75</v>
      </c>
      <c r="V7" s="163">
        <v>47</v>
      </c>
      <c r="W7" s="88">
        <f t="shared" si="0"/>
        <v>75</v>
      </c>
      <c r="X7" s="163">
        <v>45</v>
      </c>
      <c r="Y7" s="88">
        <f t="shared" si="0"/>
        <v>75</v>
      </c>
      <c r="Z7" s="163">
        <v>41</v>
      </c>
      <c r="AA7" s="88">
        <f t="shared" si="0"/>
        <v>75</v>
      </c>
      <c r="AB7" s="92">
        <f t="shared" ref="AB7:AB27" si="2">SUMIFS($D7:$AA7,$D$5:$AA$5,"="&amp;AB$5)</f>
        <v>662</v>
      </c>
      <c r="AC7" s="88">
        <f t="shared" si="1"/>
        <v>900</v>
      </c>
      <c r="AD7" s="78" t="s">
        <v>29</v>
      </c>
      <c r="AG7" s="149">
        <v>75</v>
      </c>
    </row>
    <row r="8" spans="2:33" ht="15" customHeight="1">
      <c r="B8" s="102">
        <v>3</v>
      </c>
      <c r="C8" s="108" t="s">
        <v>30</v>
      </c>
      <c r="D8" s="167">
        <v>0</v>
      </c>
      <c r="E8" s="155">
        <v>1</v>
      </c>
      <c r="F8" s="163">
        <v>0</v>
      </c>
      <c r="G8" s="88">
        <f t="shared" si="0"/>
        <v>1</v>
      </c>
      <c r="H8" s="163">
        <v>0</v>
      </c>
      <c r="I8" s="88">
        <f t="shared" si="0"/>
        <v>1</v>
      </c>
      <c r="J8" s="163">
        <v>0</v>
      </c>
      <c r="K8" s="88">
        <f t="shared" si="0"/>
        <v>1</v>
      </c>
      <c r="L8" s="163">
        <v>0</v>
      </c>
      <c r="M8" s="88">
        <f t="shared" si="0"/>
        <v>1</v>
      </c>
      <c r="N8" s="163">
        <v>0</v>
      </c>
      <c r="O8" s="88">
        <f t="shared" si="0"/>
        <v>1</v>
      </c>
      <c r="P8" s="163">
        <v>0</v>
      </c>
      <c r="Q8" s="88">
        <f t="shared" si="0"/>
        <v>1</v>
      </c>
      <c r="R8" s="163">
        <v>0</v>
      </c>
      <c r="S8" s="171">
        <f t="shared" si="0"/>
        <v>1</v>
      </c>
      <c r="T8" s="176">
        <v>0</v>
      </c>
      <c r="U8" s="88">
        <f t="shared" si="0"/>
        <v>1</v>
      </c>
      <c r="V8" s="163">
        <v>0</v>
      </c>
      <c r="W8" s="88">
        <f t="shared" si="0"/>
        <v>1</v>
      </c>
      <c r="X8" s="163">
        <v>0</v>
      </c>
      <c r="Y8" s="88">
        <f t="shared" si="0"/>
        <v>1</v>
      </c>
      <c r="Z8" s="163">
        <v>0</v>
      </c>
      <c r="AA8" s="88">
        <f t="shared" si="0"/>
        <v>1</v>
      </c>
      <c r="AB8" s="92">
        <f t="shared" si="2"/>
        <v>0</v>
      </c>
      <c r="AC8" s="88">
        <f t="shared" si="1"/>
        <v>12</v>
      </c>
      <c r="AD8" s="78" t="s">
        <v>29</v>
      </c>
      <c r="AG8" s="149">
        <v>1</v>
      </c>
    </row>
    <row r="9" spans="2:33" ht="15" customHeight="1">
      <c r="B9" s="102">
        <v>4</v>
      </c>
      <c r="C9" s="108" t="s">
        <v>31</v>
      </c>
      <c r="D9" s="167">
        <v>71</v>
      </c>
      <c r="E9" s="155">
        <v>120</v>
      </c>
      <c r="F9" s="163">
        <v>64</v>
      </c>
      <c r="G9" s="88">
        <f t="shared" si="0"/>
        <v>120</v>
      </c>
      <c r="H9" s="163">
        <v>66</v>
      </c>
      <c r="I9" s="88">
        <f t="shared" si="0"/>
        <v>120</v>
      </c>
      <c r="J9" s="163">
        <v>72</v>
      </c>
      <c r="K9" s="88">
        <f t="shared" si="0"/>
        <v>120</v>
      </c>
      <c r="L9" s="163">
        <v>68</v>
      </c>
      <c r="M9" s="88">
        <f t="shared" si="0"/>
        <v>120</v>
      </c>
      <c r="N9" s="163">
        <v>72</v>
      </c>
      <c r="O9" s="88">
        <f t="shared" si="0"/>
        <v>120</v>
      </c>
      <c r="P9" s="163">
        <v>67</v>
      </c>
      <c r="Q9" s="88">
        <f t="shared" si="0"/>
        <v>120</v>
      </c>
      <c r="R9" s="163">
        <v>79</v>
      </c>
      <c r="S9" s="171">
        <f t="shared" si="0"/>
        <v>120</v>
      </c>
      <c r="T9" s="176">
        <v>73</v>
      </c>
      <c r="U9" s="88">
        <f t="shared" si="0"/>
        <v>120</v>
      </c>
      <c r="V9" s="163">
        <v>134</v>
      </c>
      <c r="W9" s="88">
        <f t="shared" si="0"/>
        <v>120</v>
      </c>
      <c r="X9" s="163">
        <v>127</v>
      </c>
      <c r="Y9" s="88">
        <f t="shared" si="0"/>
        <v>120</v>
      </c>
      <c r="Z9" s="163">
        <v>112</v>
      </c>
      <c r="AA9" s="88">
        <f t="shared" si="0"/>
        <v>120</v>
      </c>
      <c r="AB9" s="92">
        <f t="shared" si="2"/>
        <v>1005</v>
      </c>
      <c r="AC9" s="88">
        <f t="shared" si="1"/>
        <v>1440</v>
      </c>
      <c r="AD9" s="78" t="s">
        <v>29</v>
      </c>
      <c r="AG9" s="149">
        <v>120</v>
      </c>
    </row>
    <row r="10" spans="2:33" ht="15" customHeight="1">
      <c r="B10" s="102">
        <v>5</v>
      </c>
      <c r="C10" s="108" t="s">
        <v>32</v>
      </c>
      <c r="D10" s="163">
        <v>12448</v>
      </c>
      <c r="E10" s="88">
        <f>ROUNDUP(D10,-2)</f>
        <v>12500</v>
      </c>
      <c r="F10" s="163">
        <v>9209</v>
      </c>
      <c r="G10" s="88">
        <f>ROUNDUP(F10,-2)</f>
        <v>9300</v>
      </c>
      <c r="H10" s="163">
        <v>8404</v>
      </c>
      <c r="I10" s="88">
        <f>ROUNDUP(H10,-2)</f>
        <v>8500</v>
      </c>
      <c r="J10" s="163">
        <v>8477</v>
      </c>
      <c r="K10" s="88">
        <f>ROUNDUP(J10,-2)</f>
        <v>8500</v>
      </c>
      <c r="L10" s="163">
        <v>10813</v>
      </c>
      <c r="M10" s="88">
        <f>ROUNDUP(L10,-2)</f>
        <v>10900</v>
      </c>
      <c r="N10" s="163">
        <v>10795</v>
      </c>
      <c r="O10" s="88">
        <f>ROUNDUP(N10,-2)</f>
        <v>10800</v>
      </c>
      <c r="P10" s="163">
        <v>9661</v>
      </c>
      <c r="Q10" s="88">
        <f>ROUNDUP(P10,-2)</f>
        <v>9700</v>
      </c>
      <c r="R10" s="163">
        <v>8209</v>
      </c>
      <c r="S10" s="171">
        <f>ROUNDUP(R10,-2)</f>
        <v>8300</v>
      </c>
      <c r="T10" s="176">
        <v>9254</v>
      </c>
      <c r="U10" s="88">
        <f>ROUNDUP(T10,-2)</f>
        <v>9300</v>
      </c>
      <c r="V10" s="163">
        <v>13006</v>
      </c>
      <c r="W10" s="88">
        <f>ROUNDUP(V10,-2)</f>
        <v>13100</v>
      </c>
      <c r="X10" s="163">
        <v>13465</v>
      </c>
      <c r="Y10" s="88">
        <f>ROUNDUP(X10,-2)</f>
        <v>13500</v>
      </c>
      <c r="Z10" s="163">
        <v>12614</v>
      </c>
      <c r="AA10" s="88">
        <f>ROUNDUP(Z10,-2)</f>
        <v>12700</v>
      </c>
      <c r="AB10" s="92">
        <f t="shared" si="2"/>
        <v>126355</v>
      </c>
      <c r="AC10" s="88">
        <f t="shared" si="1"/>
        <v>127100</v>
      </c>
      <c r="AD10" s="78" t="s">
        <v>33</v>
      </c>
      <c r="AG10" s="150" t="s">
        <v>34</v>
      </c>
    </row>
    <row r="11" spans="2:33" ht="15" customHeight="1">
      <c r="B11" s="102">
        <v>6</v>
      </c>
      <c r="C11" s="108" t="s">
        <v>35</v>
      </c>
      <c r="D11" s="163">
        <v>31</v>
      </c>
      <c r="E11" s="147">
        <v>35</v>
      </c>
      <c r="F11" s="163">
        <v>31</v>
      </c>
      <c r="G11" s="88">
        <f t="shared" ref="G11:Q14" si="3">E11</f>
        <v>35</v>
      </c>
      <c r="H11" s="163">
        <v>29</v>
      </c>
      <c r="I11" s="88">
        <f t="shared" si="3"/>
        <v>35</v>
      </c>
      <c r="J11" s="163">
        <v>31</v>
      </c>
      <c r="K11" s="88">
        <f t="shared" si="3"/>
        <v>35</v>
      </c>
      <c r="L11" s="163">
        <v>40</v>
      </c>
      <c r="M11" s="88">
        <f t="shared" si="3"/>
        <v>35</v>
      </c>
      <c r="N11" s="163">
        <v>36</v>
      </c>
      <c r="O11" s="88">
        <f t="shared" si="3"/>
        <v>35</v>
      </c>
      <c r="P11" s="163">
        <v>36</v>
      </c>
      <c r="Q11" s="88">
        <f t="shared" si="3"/>
        <v>35</v>
      </c>
      <c r="R11" s="163">
        <v>30</v>
      </c>
      <c r="S11" s="171">
        <f t="shared" ref="S11:S12" si="4">Q11</f>
        <v>35</v>
      </c>
      <c r="T11" s="176">
        <v>29</v>
      </c>
      <c r="U11" s="88">
        <f t="shared" ref="U11:U12" si="5">S11</f>
        <v>35</v>
      </c>
      <c r="V11" s="163">
        <v>33</v>
      </c>
      <c r="W11" s="88">
        <f t="shared" ref="W11:W12" si="6">U11</f>
        <v>35</v>
      </c>
      <c r="X11" s="163">
        <v>29</v>
      </c>
      <c r="Y11" s="88">
        <f t="shared" ref="Y11:Y12" si="7">W11</f>
        <v>35</v>
      </c>
      <c r="Z11" s="163">
        <v>28</v>
      </c>
      <c r="AA11" s="88">
        <f t="shared" ref="AA11:AA12" si="8">Y11</f>
        <v>35</v>
      </c>
      <c r="AB11" s="92">
        <f t="shared" si="2"/>
        <v>383</v>
      </c>
      <c r="AC11" s="88">
        <f t="shared" si="1"/>
        <v>420</v>
      </c>
      <c r="AD11" s="78" t="s">
        <v>29</v>
      </c>
      <c r="AG11" s="150">
        <v>35</v>
      </c>
    </row>
    <row r="12" spans="2:33" ht="15" customHeight="1">
      <c r="B12" s="102">
        <v>7</v>
      </c>
      <c r="C12" s="108" t="s">
        <v>36</v>
      </c>
      <c r="D12" s="163">
        <v>3</v>
      </c>
      <c r="E12" s="147">
        <v>1</v>
      </c>
      <c r="F12" s="163">
        <v>0</v>
      </c>
      <c r="G12" s="88">
        <f t="shared" si="3"/>
        <v>1</v>
      </c>
      <c r="H12" s="163">
        <v>0</v>
      </c>
      <c r="I12" s="88">
        <f t="shared" si="3"/>
        <v>1</v>
      </c>
      <c r="J12" s="163">
        <v>0</v>
      </c>
      <c r="K12" s="88">
        <f t="shared" si="3"/>
        <v>1</v>
      </c>
      <c r="L12" s="163">
        <v>0</v>
      </c>
      <c r="M12" s="88">
        <f t="shared" si="3"/>
        <v>1</v>
      </c>
      <c r="N12" s="163">
        <v>0</v>
      </c>
      <c r="O12" s="88">
        <f t="shared" si="3"/>
        <v>1</v>
      </c>
      <c r="P12" s="163">
        <v>0</v>
      </c>
      <c r="Q12" s="88">
        <f t="shared" si="3"/>
        <v>1</v>
      </c>
      <c r="R12" s="163">
        <v>0</v>
      </c>
      <c r="S12" s="171">
        <f t="shared" si="4"/>
        <v>1</v>
      </c>
      <c r="T12" s="176">
        <v>7</v>
      </c>
      <c r="U12" s="88">
        <f t="shared" si="5"/>
        <v>1</v>
      </c>
      <c r="V12" s="163">
        <v>84</v>
      </c>
      <c r="W12" s="88">
        <f t="shared" si="6"/>
        <v>1</v>
      </c>
      <c r="X12" s="163">
        <v>80</v>
      </c>
      <c r="Y12" s="88">
        <f t="shared" si="7"/>
        <v>1</v>
      </c>
      <c r="Z12" s="163">
        <v>62</v>
      </c>
      <c r="AA12" s="88">
        <f t="shared" si="8"/>
        <v>1</v>
      </c>
      <c r="AB12" s="92">
        <f t="shared" si="2"/>
        <v>236</v>
      </c>
      <c r="AC12" s="88">
        <f t="shared" si="1"/>
        <v>12</v>
      </c>
      <c r="AD12" s="78" t="s">
        <v>29</v>
      </c>
      <c r="AG12" s="150">
        <v>15</v>
      </c>
    </row>
    <row r="13" spans="2:33" ht="15" customHeight="1">
      <c r="B13" s="102">
        <v>8</v>
      </c>
      <c r="C13" s="108" t="s">
        <v>37</v>
      </c>
      <c r="D13" s="163">
        <v>59</v>
      </c>
      <c r="E13" s="147">
        <v>70</v>
      </c>
      <c r="F13" s="163">
        <v>57</v>
      </c>
      <c r="G13" s="88">
        <f t="shared" si="3"/>
        <v>70</v>
      </c>
      <c r="H13" s="163">
        <v>58</v>
      </c>
      <c r="I13" s="88">
        <f t="shared" ref="I13:I14" si="9">G13</f>
        <v>70</v>
      </c>
      <c r="J13" s="163">
        <v>54</v>
      </c>
      <c r="K13" s="88">
        <f t="shared" ref="K13:K14" si="10">I13</f>
        <v>70</v>
      </c>
      <c r="L13" s="163">
        <v>58</v>
      </c>
      <c r="M13" s="88">
        <f t="shared" ref="M13:M14" si="11">K13</f>
        <v>70</v>
      </c>
      <c r="N13" s="163">
        <v>62</v>
      </c>
      <c r="O13" s="88">
        <f t="shared" ref="O13:O14" si="12">M13</f>
        <v>70</v>
      </c>
      <c r="P13" s="163">
        <v>59</v>
      </c>
      <c r="Q13" s="88">
        <f t="shared" ref="Q13:Q14" si="13">O13</f>
        <v>70</v>
      </c>
      <c r="R13" s="163">
        <v>61</v>
      </c>
      <c r="S13" s="171">
        <f t="shared" ref="S13:S14" si="14">Q13</f>
        <v>70</v>
      </c>
      <c r="T13" s="176">
        <v>54</v>
      </c>
      <c r="U13" s="88">
        <f t="shared" ref="U13:U14" si="15">S13</f>
        <v>70</v>
      </c>
      <c r="V13" s="163">
        <v>84</v>
      </c>
      <c r="W13" s="88">
        <f t="shared" ref="W13:W14" si="16">U13</f>
        <v>70</v>
      </c>
      <c r="X13" s="163">
        <v>82</v>
      </c>
      <c r="Y13" s="88">
        <f t="shared" ref="Y13:Y14" si="17">W13</f>
        <v>70</v>
      </c>
      <c r="Z13" s="163">
        <v>85</v>
      </c>
      <c r="AA13" s="88">
        <f t="shared" ref="AA13:AA14" si="18">Y13</f>
        <v>70</v>
      </c>
      <c r="AB13" s="92">
        <f t="shared" si="2"/>
        <v>773</v>
      </c>
      <c r="AC13" s="88">
        <f t="shared" si="1"/>
        <v>840</v>
      </c>
      <c r="AD13" s="78" t="s">
        <v>29</v>
      </c>
      <c r="AG13" s="150">
        <v>70</v>
      </c>
    </row>
    <row r="14" spans="2:33" ht="15" customHeight="1">
      <c r="B14" s="102">
        <v>9</v>
      </c>
      <c r="C14" s="108" t="s">
        <v>38</v>
      </c>
      <c r="D14" s="163">
        <v>76</v>
      </c>
      <c r="E14" s="147">
        <v>75</v>
      </c>
      <c r="F14" s="163">
        <v>55</v>
      </c>
      <c r="G14" s="88">
        <f t="shared" si="3"/>
        <v>75</v>
      </c>
      <c r="H14" s="163">
        <v>56</v>
      </c>
      <c r="I14" s="88">
        <f t="shared" si="9"/>
        <v>75</v>
      </c>
      <c r="J14" s="163">
        <v>53</v>
      </c>
      <c r="K14" s="88">
        <f t="shared" si="10"/>
        <v>75</v>
      </c>
      <c r="L14" s="163">
        <v>56</v>
      </c>
      <c r="M14" s="88">
        <f t="shared" si="11"/>
        <v>75</v>
      </c>
      <c r="N14" s="163">
        <v>61</v>
      </c>
      <c r="O14" s="88">
        <f t="shared" si="12"/>
        <v>75</v>
      </c>
      <c r="P14" s="163">
        <v>58</v>
      </c>
      <c r="Q14" s="88">
        <f t="shared" si="13"/>
        <v>75</v>
      </c>
      <c r="R14" s="163">
        <v>59</v>
      </c>
      <c r="S14" s="171">
        <f t="shared" si="14"/>
        <v>75</v>
      </c>
      <c r="T14" s="176">
        <v>55</v>
      </c>
      <c r="U14" s="88">
        <f t="shared" si="15"/>
        <v>75</v>
      </c>
      <c r="V14" s="163">
        <v>103</v>
      </c>
      <c r="W14" s="88">
        <f t="shared" si="16"/>
        <v>75</v>
      </c>
      <c r="X14" s="163">
        <v>94</v>
      </c>
      <c r="Y14" s="88">
        <f t="shared" si="17"/>
        <v>75</v>
      </c>
      <c r="Z14" s="163">
        <v>116</v>
      </c>
      <c r="AA14" s="88">
        <f t="shared" si="18"/>
        <v>75</v>
      </c>
      <c r="AB14" s="92">
        <f t="shared" si="2"/>
        <v>842</v>
      </c>
      <c r="AC14" s="88">
        <f t="shared" si="1"/>
        <v>900</v>
      </c>
      <c r="AD14" s="78" t="s">
        <v>29</v>
      </c>
      <c r="AG14" s="150">
        <v>75</v>
      </c>
    </row>
    <row r="15" spans="2:33" ht="15" customHeight="1">
      <c r="B15" s="102">
        <v>10</v>
      </c>
      <c r="C15" s="108" t="s">
        <v>39</v>
      </c>
      <c r="D15" s="163">
        <v>2532</v>
      </c>
      <c r="E15" s="88">
        <f>ROUNDUP(D15,-2)</f>
        <v>2600</v>
      </c>
      <c r="F15" s="163">
        <v>1752</v>
      </c>
      <c r="G15" s="88">
        <f>ROUNDUP(F15,-2)</f>
        <v>1800</v>
      </c>
      <c r="H15" s="163">
        <v>1703</v>
      </c>
      <c r="I15" s="88">
        <f>ROUNDUP(H15,-2)</f>
        <v>1800</v>
      </c>
      <c r="J15" s="163">
        <v>1644</v>
      </c>
      <c r="K15" s="88">
        <f>ROUNDUP(J15,-2)</f>
        <v>1700</v>
      </c>
      <c r="L15" s="163">
        <v>1782</v>
      </c>
      <c r="M15" s="88">
        <f>ROUNDUP(L15,-2)</f>
        <v>1800</v>
      </c>
      <c r="N15" s="163">
        <v>1803</v>
      </c>
      <c r="O15" s="88">
        <f>ROUNDUP(N15,-2)</f>
        <v>1900</v>
      </c>
      <c r="P15" s="163">
        <v>1691</v>
      </c>
      <c r="Q15" s="88">
        <f>ROUNDUP(P15,-2)</f>
        <v>1700</v>
      </c>
      <c r="R15" s="163">
        <v>1881</v>
      </c>
      <c r="S15" s="171">
        <f>ROUNDUP(R15,-2)</f>
        <v>1900</v>
      </c>
      <c r="T15" s="176">
        <v>2763</v>
      </c>
      <c r="U15" s="88">
        <f>ROUNDUP(T15,-2)</f>
        <v>2800</v>
      </c>
      <c r="V15" s="163">
        <v>3819</v>
      </c>
      <c r="W15" s="88">
        <f>ROUNDUP(V15,-2)</f>
        <v>3900</v>
      </c>
      <c r="X15" s="163">
        <v>3760</v>
      </c>
      <c r="Y15" s="88">
        <f>ROUNDUP(X15,-2)</f>
        <v>3800</v>
      </c>
      <c r="Z15" s="163">
        <v>3114</v>
      </c>
      <c r="AA15" s="88">
        <f>ROUNDUP(Z15,-2)</f>
        <v>3200</v>
      </c>
      <c r="AB15" s="92">
        <f t="shared" si="2"/>
        <v>28244</v>
      </c>
      <c r="AC15" s="88">
        <f t="shared" si="1"/>
        <v>28900</v>
      </c>
      <c r="AD15" s="78" t="s">
        <v>33</v>
      </c>
      <c r="AG15" s="150" t="s">
        <v>34</v>
      </c>
    </row>
    <row r="16" spans="2:33" ht="15" customHeight="1">
      <c r="B16" s="102">
        <v>11</v>
      </c>
      <c r="C16" s="108" t="s">
        <v>40</v>
      </c>
      <c r="D16" s="163">
        <v>0</v>
      </c>
      <c r="E16" s="147">
        <v>10</v>
      </c>
      <c r="F16" s="163">
        <v>0</v>
      </c>
      <c r="G16" s="88">
        <f t="shared" ref="G16:AA32" si="19">E16</f>
        <v>10</v>
      </c>
      <c r="H16" s="163">
        <v>0</v>
      </c>
      <c r="I16" s="88">
        <f t="shared" si="19"/>
        <v>10</v>
      </c>
      <c r="J16" s="163">
        <v>0</v>
      </c>
      <c r="K16" s="88">
        <f t="shared" si="19"/>
        <v>10</v>
      </c>
      <c r="L16" s="163">
        <v>0</v>
      </c>
      <c r="M16" s="88">
        <f t="shared" si="19"/>
        <v>10</v>
      </c>
      <c r="N16" s="163">
        <v>0</v>
      </c>
      <c r="O16" s="88">
        <f t="shared" si="19"/>
        <v>10</v>
      </c>
      <c r="P16" s="163">
        <v>0</v>
      </c>
      <c r="Q16" s="88">
        <f t="shared" si="19"/>
        <v>10</v>
      </c>
      <c r="R16" s="163">
        <v>0</v>
      </c>
      <c r="S16" s="171">
        <f t="shared" si="19"/>
        <v>10</v>
      </c>
      <c r="T16" s="176">
        <v>0</v>
      </c>
      <c r="U16" s="88">
        <f t="shared" si="19"/>
        <v>10</v>
      </c>
      <c r="V16" s="163">
        <v>0</v>
      </c>
      <c r="W16" s="88">
        <f t="shared" si="19"/>
        <v>10</v>
      </c>
      <c r="X16" s="163">
        <v>0</v>
      </c>
      <c r="Y16" s="88">
        <f t="shared" si="19"/>
        <v>10</v>
      </c>
      <c r="Z16" s="163">
        <v>0</v>
      </c>
      <c r="AA16" s="88">
        <f t="shared" si="19"/>
        <v>10</v>
      </c>
      <c r="AB16" s="92">
        <f t="shared" si="2"/>
        <v>0</v>
      </c>
      <c r="AC16" s="88">
        <f t="shared" si="1"/>
        <v>120</v>
      </c>
      <c r="AD16" s="78" t="s">
        <v>29</v>
      </c>
      <c r="AG16" s="150">
        <v>10</v>
      </c>
    </row>
    <row r="17" spans="2:33" ht="15" customHeight="1">
      <c r="B17" s="102">
        <v>12</v>
      </c>
      <c r="C17" s="108" t="s">
        <v>41</v>
      </c>
      <c r="D17" s="163">
        <v>89</v>
      </c>
      <c r="E17" s="147">
        <v>85</v>
      </c>
      <c r="F17" s="163">
        <v>61</v>
      </c>
      <c r="G17" s="88">
        <f t="shared" si="19"/>
        <v>85</v>
      </c>
      <c r="H17" s="163">
        <v>61</v>
      </c>
      <c r="I17" s="88">
        <f t="shared" si="19"/>
        <v>85</v>
      </c>
      <c r="J17" s="163">
        <v>59</v>
      </c>
      <c r="K17" s="88">
        <f t="shared" si="19"/>
        <v>85</v>
      </c>
      <c r="L17" s="163">
        <v>62</v>
      </c>
      <c r="M17" s="88">
        <f t="shared" si="19"/>
        <v>85</v>
      </c>
      <c r="N17" s="163">
        <v>67</v>
      </c>
      <c r="O17" s="88">
        <f t="shared" si="19"/>
        <v>85</v>
      </c>
      <c r="P17" s="163">
        <v>63</v>
      </c>
      <c r="Q17" s="88">
        <f t="shared" si="19"/>
        <v>85</v>
      </c>
      <c r="R17" s="163">
        <v>66</v>
      </c>
      <c r="S17" s="171">
        <f t="shared" si="19"/>
        <v>85</v>
      </c>
      <c r="T17" s="176">
        <v>63</v>
      </c>
      <c r="U17" s="88">
        <f t="shared" si="19"/>
        <v>85</v>
      </c>
      <c r="V17" s="163">
        <v>131</v>
      </c>
      <c r="W17" s="88">
        <f t="shared" si="19"/>
        <v>85</v>
      </c>
      <c r="X17" s="163">
        <v>118</v>
      </c>
      <c r="Y17" s="88">
        <f t="shared" si="19"/>
        <v>85</v>
      </c>
      <c r="Z17" s="163">
        <v>145</v>
      </c>
      <c r="AA17" s="88">
        <f t="shared" si="19"/>
        <v>85</v>
      </c>
      <c r="AB17" s="92">
        <f t="shared" si="2"/>
        <v>985</v>
      </c>
      <c r="AC17" s="88">
        <f t="shared" si="1"/>
        <v>1020</v>
      </c>
      <c r="AD17" s="78" t="s">
        <v>29</v>
      </c>
      <c r="AG17" s="150">
        <v>85</v>
      </c>
    </row>
    <row r="18" spans="2:33" ht="15" customHeight="1">
      <c r="B18" s="102">
        <v>13</v>
      </c>
      <c r="C18" s="108" t="s">
        <v>42</v>
      </c>
      <c r="D18" s="163">
        <v>62</v>
      </c>
      <c r="E18" s="147">
        <v>80</v>
      </c>
      <c r="F18" s="163">
        <v>61</v>
      </c>
      <c r="G18" s="88">
        <f t="shared" si="19"/>
        <v>80</v>
      </c>
      <c r="H18" s="163">
        <v>62</v>
      </c>
      <c r="I18" s="88">
        <f t="shared" si="19"/>
        <v>80</v>
      </c>
      <c r="J18" s="163">
        <v>64</v>
      </c>
      <c r="K18" s="88">
        <f t="shared" si="19"/>
        <v>80</v>
      </c>
      <c r="L18" s="163">
        <v>70</v>
      </c>
      <c r="M18" s="88">
        <f t="shared" si="19"/>
        <v>80</v>
      </c>
      <c r="N18" s="163">
        <v>76</v>
      </c>
      <c r="O18" s="88">
        <f t="shared" si="19"/>
        <v>80</v>
      </c>
      <c r="P18" s="163">
        <v>63</v>
      </c>
      <c r="Q18" s="88">
        <f t="shared" si="19"/>
        <v>80</v>
      </c>
      <c r="R18" s="163">
        <v>64</v>
      </c>
      <c r="S18" s="171">
        <f t="shared" si="19"/>
        <v>80</v>
      </c>
      <c r="T18" s="176">
        <v>56</v>
      </c>
      <c r="U18" s="88">
        <f t="shared" si="19"/>
        <v>80</v>
      </c>
      <c r="V18" s="163">
        <v>61</v>
      </c>
      <c r="W18" s="88">
        <f t="shared" si="19"/>
        <v>80</v>
      </c>
      <c r="X18" s="163">
        <v>55</v>
      </c>
      <c r="Y18" s="88">
        <f t="shared" si="19"/>
        <v>80</v>
      </c>
      <c r="Z18" s="163">
        <v>61</v>
      </c>
      <c r="AA18" s="88">
        <f t="shared" si="19"/>
        <v>80</v>
      </c>
      <c r="AB18" s="92">
        <f t="shared" si="2"/>
        <v>755</v>
      </c>
      <c r="AC18" s="88">
        <f t="shared" si="1"/>
        <v>960</v>
      </c>
      <c r="AD18" s="78" t="s">
        <v>29</v>
      </c>
      <c r="AG18" s="150">
        <v>80</v>
      </c>
    </row>
    <row r="19" spans="2:33" ht="15" customHeight="1">
      <c r="B19" s="107">
        <v>14</v>
      </c>
      <c r="C19" s="216" t="s">
        <v>43</v>
      </c>
      <c r="D19" s="163">
        <v>573</v>
      </c>
      <c r="E19" s="147">
        <v>650</v>
      </c>
      <c r="F19" s="163">
        <v>755</v>
      </c>
      <c r="G19" s="88">
        <f>E19</f>
        <v>650</v>
      </c>
      <c r="H19" s="163">
        <v>663</v>
      </c>
      <c r="I19" s="88">
        <f>G19</f>
        <v>650</v>
      </c>
      <c r="J19" s="163">
        <v>733</v>
      </c>
      <c r="K19" s="88">
        <f>I19</f>
        <v>650</v>
      </c>
      <c r="L19" s="163">
        <v>585</v>
      </c>
      <c r="M19" s="88">
        <f>K19</f>
        <v>650</v>
      </c>
      <c r="N19" s="163">
        <v>427</v>
      </c>
      <c r="O19" s="88">
        <f>M19</f>
        <v>650</v>
      </c>
      <c r="P19" s="163">
        <v>665</v>
      </c>
      <c r="Q19" s="88">
        <f>O19</f>
        <v>650</v>
      </c>
      <c r="R19" s="163">
        <v>550</v>
      </c>
      <c r="S19" s="171">
        <f>Q19</f>
        <v>650</v>
      </c>
      <c r="T19" s="176">
        <v>644</v>
      </c>
      <c r="U19" s="88">
        <f>S19</f>
        <v>650</v>
      </c>
      <c r="V19" s="163">
        <v>517</v>
      </c>
      <c r="W19" s="88">
        <f>U19</f>
        <v>650</v>
      </c>
      <c r="X19" s="163">
        <v>0</v>
      </c>
      <c r="Y19" s="88">
        <f>W19</f>
        <v>650</v>
      </c>
      <c r="Z19" s="163">
        <v>266</v>
      </c>
      <c r="AA19" s="88">
        <f>Y19</f>
        <v>650</v>
      </c>
      <c r="AB19" s="92">
        <f>SUMIFS($D19:$AA19,$D$5:$AA$5,"="&amp;AB$5)</f>
        <v>6378</v>
      </c>
      <c r="AC19" s="88">
        <f>SUMIFS($D19:$AA19,$D$5:$AA$5,"="&amp;AC$5)</f>
        <v>7800</v>
      </c>
      <c r="AD19" s="78" t="s">
        <v>29</v>
      </c>
      <c r="AG19" s="150" t="s">
        <v>34</v>
      </c>
    </row>
    <row r="20" spans="2:33" ht="15" customHeight="1">
      <c r="B20" s="102">
        <v>15</v>
      </c>
      <c r="C20" s="108" t="s">
        <v>44</v>
      </c>
      <c r="D20" s="163">
        <v>0</v>
      </c>
      <c r="E20" s="147">
        <v>1</v>
      </c>
      <c r="F20" s="163">
        <v>0</v>
      </c>
      <c r="G20" s="88">
        <f t="shared" ref="G20" si="20">E20</f>
        <v>1</v>
      </c>
      <c r="H20" s="163">
        <v>0</v>
      </c>
      <c r="I20" s="88">
        <f t="shared" ref="I20" si="21">G20</f>
        <v>1</v>
      </c>
      <c r="J20" s="163">
        <v>0</v>
      </c>
      <c r="K20" s="88">
        <f t="shared" ref="K20" si="22">I20</f>
        <v>1</v>
      </c>
      <c r="L20" s="163">
        <v>0</v>
      </c>
      <c r="M20" s="88">
        <f t="shared" ref="M20" si="23">K20</f>
        <v>1</v>
      </c>
      <c r="N20" s="163">
        <v>0</v>
      </c>
      <c r="O20" s="88">
        <f t="shared" ref="O20" si="24">M20</f>
        <v>1</v>
      </c>
      <c r="P20" s="163">
        <v>0</v>
      </c>
      <c r="Q20" s="88">
        <f t="shared" ref="Q20" si="25">O20</f>
        <v>1</v>
      </c>
      <c r="R20" s="163">
        <v>0</v>
      </c>
      <c r="S20" s="171">
        <f t="shared" ref="S20" si="26">Q20</f>
        <v>1</v>
      </c>
      <c r="T20" s="176">
        <v>0</v>
      </c>
      <c r="U20" s="88">
        <f t="shared" ref="U20" si="27">S20</f>
        <v>1</v>
      </c>
      <c r="V20" s="163">
        <v>0</v>
      </c>
      <c r="W20" s="88">
        <f t="shared" ref="W20" si="28">U20</f>
        <v>1</v>
      </c>
      <c r="X20" s="163">
        <v>0</v>
      </c>
      <c r="Y20" s="88">
        <f t="shared" ref="Y20" si="29">W20</f>
        <v>1</v>
      </c>
      <c r="Z20" s="163">
        <v>0</v>
      </c>
      <c r="AA20" s="88">
        <f t="shared" ref="AA20" si="30">Y20</f>
        <v>1</v>
      </c>
      <c r="AB20" s="92">
        <f t="shared" si="2"/>
        <v>0</v>
      </c>
      <c r="AC20" s="88">
        <f t="shared" si="1"/>
        <v>12</v>
      </c>
      <c r="AD20" s="78" t="s">
        <v>29</v>
      </c>
      <c r="AG20" s="150">
        <v>1</v>
      </c>
    </row>
    <row r="21" spans="2:33" ht="15" customHeight="1">
      <c r="B21" s="102">
        <v>16</v>
      </c>
      <c r="C21" s="108" t="s">
        <v>45</v>
      </c>
      <c r="D21" s="163">
        <v>3</v>
      </c>
      <c r="E21" s="147">
        <v>3</v>
      </c>
      <c r="F21" s="163">
        <v>3</v>
      </c>
      <c r="G21" s="88">
        <f t="shared" si="19"/>
        <v>3</v>
      </c>
      <c r="H21" s="163">
        <v>3</v>
      </c>
      <c r="I21" s="88">
        <f t="shared" si="19"/>
        <v>3</v>
      </c>
      <c r="J21" s="163">
        <v>3</v>
      </c>
      <c r="K21" s="88">
        <f t="shared" si="19"/>
        <v>3</v>
      </c>
      <c r="L21" s="163">
        <v>3</v>
      </c>
      <c r="M21" s="88">
        <f t="shared" si="19"/>
        <v>3</v>
      </c>
      <c r="N21" s="163">
        <v>3</v>
      </c>
      <c r="O21" s="88">
        <f t="shared" si="19"/>
        <v>3</v>
      </c>
      <c r="P21" s="163">
        <v>3</v>
      </c>
      <c r="Q21" s="88">
        <f t="shared" si="19"/>
        <v>3</v>
      </c>
      <c r="R21" s="163">
        <v>3</v>
      </c>
      <c r="S21" s="171">
        <f t="shared" si="19"/>
        <v>3</v>
      </c>
      <c r="T21" s="176">
        <v>3</v>
      </c>
      <c r="U21" s="88">
        <f t="shared" si="19"/>
        <v>3</v>
      </c>
      <c r="V21" s="163">
        <v>3</v>
      </c>
      <c r="W21" s="88">
        <f t="shared" si="19"/>
        <v>3</v>
      </c>
      <c r="X21" s="163">
        <v>3</v>
      </c>
      <c r="Y21" s="88">
        <f t="shared" si="19"/>
        <v>3</v>
      </c>
      <c r="Z21" s="163">
        <v>3</v>
      </c>
      <c r="AA21" s="88">
        <f t="shared" si="19"/>
        <v>3</v>
      </c>
      <c r="AB21" s="92">
        <f t="shared" si="2"/>
        <v>36</v>
      </c>
      <c r="AC21" s="88">
        <f t="shared" si="1"/>
        <v>36</v>
      </c>
      <c r="AD21" s="78" t="s">
        <v>29</v>
      </c>
      <c r="AG21" s="150">
        <v>3</v>
      </c>
    </row>
    <row r="22" spans="2:33" ht="15" customHeight="1">
      <c r="B22" s="102">
        <v>17</v>
      </c>
      <c r="C22" s="108" t="s">
        <v>46</v>
      </c>
      <c r="D22" s="163">
        <v>5</v>
      </c>
      <c r="E22" s="147">
        <v>20</v>
      </c>
      <c r="F22" s="163">
        <v>5</v>
      </c>
      <c r="G22" s="88">
        <f t="shared" si="19"/>
        <v>20</v>
      </c>
      <c r="H22" s="163">
        <v>5</v>
      </c>
      <c r="I22" s="88">
        <f t="shared" si="19"/>
        <v>20</v>
      </c>
      <c r="J22" s="163">
        <v>5</v>
      </c>
      <c r="K22" s="88">
        <f t="shared" si="19"/>
        <v>20</v>
      </c>
      <c r="L22" s="163">
        <v>5</v>
      </c>
      <c r="M22" s="88">
        <f t="shared" si="19"/>
        <v>20</v>
      </c>
      <c r="N22" s="163">
        <v>5</v>
      </c>
      <c r="O22" s="88">
        <f t="shared" si="19"/>
        <v>20</v>
      </c>
      <c r="P22" s="163">
        <v>5</v>
      </c>
      <c r="Q22" s="88">
        <f t="shared" si="19"/>
        <v>20</v>
      </c>
      <c r="R22" s="163">
        <v>5</v>
      </c>
      <c r="S22" s="171">
        <f t="shared" si="19"/>
        <v>20</v>
      </c>
      <c r="T22" s="176">
        <v>3</v>
      </c>
      <c r="U22" s="88">
        <f t="shared" si="19"/>
        <v>20</v>
      </c>
      <c r="V22" s="163">
        <v>5</v>
      </c>
      <c r="W22" s="88">
        <f t="shared" si="19"/>
        <v>20</v>
      </c>
      <c r="X22" s="163">
        <v>5</v>
      </c>
      <c r="Y22" s="88">
        <f t="shared" si="19"/>
        <v>20</v>
      </c>
      <c r="Z22" s="163">
        <v>5</v>
      </c>
      <c r="AA22" s="88">
        <f t="shared" si="19"/>
        <v>20</v>
      </c>
      <c r="AB22" s="92">
        <f t="shared" si="2"/>
        <v>58</v>
      </c>
      <c r="AC22" s="88">
        <f t="shared" si="1"/>
        <v>240</v>
      </c>
      <c r="AD22" s="78" t="s">
        <v>29</v>
      </c>
      <c r="AG22" s="150">
        <v>20</v>
      </c>
    </row>
    <row r="23" spans="2:33" ht="15" customHeight="1">
      <c r="B23" s="102">
        <v>18</v>
      </c>
      <c r="C23" s="108" t="s">
        <v>47</v>
      </c>
      <c r="D23" s="163">
        <v>306</v>
      </c>
      <c r="E23" s="147">
        <v>310</v>
      </c>
      <c r="F23" s="163">
        <v>275</v>
      </c>
      <c r="G23" s="88">
        <f t="shared" si="19"/>
        <v>310</v>
      </c>
      <c r="H23" s="163">
        <v>279</v>
      </c>
      <c r="I23" s="88">
        <f t="shared" si="19"/>
        <v>310</v>
      </c>
      <c r="J23" s="163">
        <v>301</v>
      </c>
      <c r="K23" s="88">
        <f t="shared" si="19"/>
        <v>310</v>
      </c>
      <c r="L23" s="163">
        <v>283</v>
      </c>
      <c r="M23" s="88">
        <f t="shared" si="19"/>
        <v>310</v>
      </c>
      <c r="N23" s="163">
        <v>306</v>
      </c>
      <c r="O23" s="88">
        <f t="shared" si="19"/>
        <v>310</v>
      </c>
      <c r="P23" s="163">
        <v>285</v>
      </c>
      <c r="Q23" s="88">
        <f t="shared" si="19"/>
        <v>310</v>
      </c>
      <c r="R23" s="163">
        <v>295</v>
      </c>
      <c r="S23" s="171">
        <f t="shared" si="19"/>
        <v>310</v>
      </c>
      <c r="T23" s="176">
        <v>288</v>
      </c>
      <c r="U23" s="88">
        <f t="shared" si="19"/>
        <v>310</v>
      </c>
      <c r="V23" s="163">
        <v>345</v>
      </c>
      <c r="W23" s="88">
        <f t="shared" si="19"/>
        <v>310</v>
      </c>
      <c r="X23" s="163">
        <v>313</v>
      </c>
      <c r="Y23" s="88">
        <f t="shared" si="19"/>
        <v>310</v>
      </c>
      <c r="Z23" s="163">
        <v>311</v>
      </c>
      <c r="AA23" s="88">
        <f t="shared" si="19"/>
        <v>310</v>
      </c>
      <c r="AB23" s="92">
        <f t="shared" si="2"/>
        <v>3587</v>
      </c>
      <c r="AC23" s="88">
        <f t="shared" si="1"/>
        <v>3720</v>
      </c>
      <c r="AD23" s="78" t="s">
        <v>29</v>
      </c>
      <c r="AG23" s="150">
        <v>310</v>
      </c>
    </row>
    <row r="24" spans="2:33" ht="15" customHeight="1">
      <c r="B24" s="102">
        <v>19</v>
      </c>
      <c r="C24" s="108" t="s">
        <v>48</v>
      </c>
      <c r="D24" s="163">
        <v>68</v>
      </c>
      <c r="E24" s="147">
        <v>65</v>
      </c>
      <c r="F24" s="163">
        <v>54</v>
      </c>
      <c r="G24" s="88">
        <f t="shared" si="19"/>
        <v>65</v>
      </c>
      <c r="H24" s="163">
        <v>46</v>
      </c>
      <c r="I24" s="88">
        <f t="shared" si="19"/>
        <v>65</v>
      </c>
      <c r="J24" s="163">
        <v>46</v>
      </c>
      <c r="K24" s="88">
        <f t="shared" si="19"/>
        <v>65</v>
      </c>
      <c r="L24" s="163">
        <v>44</v>
      </c>
      <c r="M24" s="88">
        <f t="shared" si="19"/>
        <v>65</v>
      </c>
      <c r="N24" s="163">
        <v>47</v>
      </c>
      <c r="O24" s="88">
        <f t="shared" si="19"/>
        <v>65</v>
      </c>
      <c r="P24" s="163">
        <v>53</v>
      </c>
      <c r="Q24" s="88">
        <f t="shared" si="19"/>
        <v>65</v>
      </c>
      <c r="R24" s="163">
        <v>71</v>
      </c>
      <c r="S24" s="171">
        <f t="shared" si="19"/>
        <v>65</v>
      </c>
      <c r="T24" s="176">
        <v>72</v>
      </c>
      <c r="U24" s="88">
        <f t="shared" si="19"/>
        <v>65</v>
      </c>
      <c r="V24" s="163">
        <v>86</v>
      </c>
      <c r="W24" s="88">
        <f t="shared" si="19"/>
        <v>65</v>
      </c>
      <c r="X24" s="163">
        <v>78</v>
      </c>
      <c r="Y24" s="88">
        <f t="shared" si="19"/>
        <v>65</v>
      </c>
      <c r="Z24" s="163">
        <v>60</v>
      </c>
      <c r="AA24" s="88">
        <f t="shared" si="19"/>
        <v>65</v>
      </c>
      <c r="AB24" s="92">
        <f t="shared" si="2"/>
        <v>725</v>
      </c>
      <c r="AC24" s="88">
        <f t="shared" si="1"/>
        <v>780</v>
      </c>
      <c r="AD24" s="78" t="s">
        <v>29</v>
      </c>
      <c r="AG24" s="150">
        <v>65</v>
      </c>
    </row>
    <row r="25" spans="2:33" ht="15" customHeight="1">
      <c r="B25" s="102">
        <v>20</v>
      </c>
      <c r="C25" s="108" t="s">
        <v>49</v>
      </c>
      <c r="D25" s="163">
        <v>914</v>
      </c>
      <c r="E25" s="147">
        <v>900</v>
      </c>
      <c r="F25" s="163">
        <v>900</v>
      </c>
      <c r="G25" s="88">
        <f t="shared" si="19"/>
        <v>900</v>
      </c>
      <c r="H25" s="163">
        <v>816</v>
      </c>
      <c r="I25" s="88">
        <f t="shared" si="19"/>
        <v>900</v>
      </c>
      <c r="J25" s="163">
        <v>866</v>
      </c>
      <c r="K25" s="88">
        <f t="shared" si="19"/>
        <v>900</v>
      </c>
      <c r="L25" s="163">
        <v>835</v>
      </c>
      <c r="M25" s="88">
        <f t="shared" si="19"/>
        <v>900</v>
      </c>
      <c r="N25" s="163">
        <v>815</v>
      </c>
      <c r="O25" s="88">
        <f t="shared" si="19"/>
        <v>900</v>
      </c>
      <c r="P25" s="163">
        <v>919</v>
      </c>
      <c r="Q25" s="88">
        <f t="shared" si="19"/>
        <v>900</v>
      </c>
      <c r="R25" s="163">
        <v>1013</v>
      </c>
      <c r="S25" s="205">
        <v>1200</v>
      </c>
      <c r="T25" s="176">
        <v>1052</v>
      </c>
      <c r="U25" s="88">
        <f t="shared" si="19"/>
        <v>1200</v>
      </c>
      <c r="V25" s="163">
        <v>1233</v>
      </c>
      <c r="W25" s="88">
        <f t="shared" si="19"/>
        <v>1200</v>
      </c>
      <c r="X25" s="163">
        <v>1182</v>
      </c>
      <c r="Y25" s="88">
        <f t="shared" si="19"/>
        <v>1200</v>
      </c>
      <c r="Z25" s="163">
        <v>1018</v>
      </c>
      <c r="AA25" s="88">
        <f t="shared" si="19"/>
        <v>1200</v>
      </c>
      <c r="AB25" s="92">
        <f t="shared" si="2"/>
        <v>11563</v>
      </c>
      <c r="AC25" s="88">
        <f t="shared" si="1"/>
        <v>12300</v>
      </c>
      <c r="AD25" s="78" t="s">
        <v>50</v>
      </c>
      <c r="AG25" s="150" t="s">
        <v>51</v>
      </c>
    </row>
    <row r="26" spans="2:33" ht="15" customHeight="1">
      <c r="B26" s="102">
        <v>21</v>
      </c>
      <c r="C26" s="108" t="s">
        <v>52</v>
      </c>
      <c r="D26" s="163">
        <v>728</v>
      </c>
      <c r="E26" s="147">
        <v>900</v>
      </c>
      <c r="F26" s="163">
        <v>665</v>
      </c>
      <c r="G26" s="88">
        <f t="shared" si="19"/>
        <v>900</v>
      </c>
      <c r="H26" s="163">
        <v>568</v>
      </c>
      <c r="I26" s="88">
        <f t="shared" si="19"/>
        <v>900</v>
      </c>
      <c r="J26" s="163">
        <v>685</v>
      </c>
      <c r="K26" s="88">
        <f t="shared" si="19"/>
        <v>900</v>
      </c>
      <c r="L26" s="163">
        <v>801</v>
      </c>
      <c r="M26" s="88">
        <f t="shared" si="19"/>
        <v>900</v>
      </c>
      <c r="N26" s="163">
        <v>681</v>
      </c>
      <c r="O26" s="88">
        <f t="shared" si="19"/>
        <v>900</v>
      </c>
      <c r="P26" s="163">
        <v>685</v>
      </c>
      <c r="Q26" s="88">
        <f t="shared" si="19"/>
        <v>900</v>
      </c>
      <c r="R26" s="163">
        <v>843</v>
      </c>
      <c r="S26" s="205">
        <v>1200</v>
      </c>
      <c r="T26" s="176">
        <v>1138</v>
      </c>
      <c r="U26" s="88">
        <f t="shared" si="19"/>
        <v>1200</v>
      </c>
      <c r="V26" s="163">
        <v>1511</v>
      </c>
      <c r="W26" s="88">
        <f t="shared" si="19"/>
        <v>1200</v>
      </c>
      <c r="X26" s="163">
        <v>1812</v>
      </c>
      <c r="Y26" s="88">
        <f t="shared" si="19"/>
        <v>1200</v>
      </c>
      <c r="Z26" s="163">
        <v>1558</v>
      </c>
      <c r="AA26" s="88">
        <f t="shared" si="19"/>
        <v>1200</v>
      </c>
      <c r="AB26" s="92">
        <f t="shared" si="2"/>
        <v>11675</v>
      </c>
      <c r="AC26" s="88">
        <f t="shared" si="1"/>
        <v>12300</v>
      </c>
      <c r="AD26" s="78" t="s">
        <v>53</v>
      </c>
      <c r="AG26" s="150" t="s">
        <v>51</v>
      </c>
    </row>
    <row r="27" spans="2:33" ht="15" customHeight="1">
      <c r="B27" s="102">
        <v>22</v>
      </c>
      <c r="C27" s="108" t="s">
        <v>54</v>
      </c>
      <c r="D27" s="163">
        <v>5</v>
      </c>
      <c r="E27" s="147">
        <v>10</v>
      </c>
      <c r="F27" s="163">
        <v>6</v>
      </c>
      <c r="G27" s="88">
        <f t="shared" si="19"/>
        <v>10</v>
      </c>
      <c r="H27" s="163">
        <v>5</v>
      </c>
      <c r="I27" s="88">
        <f t="shared" si="19"/>
        <v>10</v>
      </c>
      <c r="J27" s="163">
        <v>6</v>
      </c>
      <c r="K27" s="88">
        <f t="shared" si="19"/>
        <v>10</v>
      </c>
      <c r="L27" s="163">
        <v>6</v>
      </c>
      <c r="M27" s="88">
        <f t="shared" si="19"/>
        <v>10</v>
      </c>
      <c r="N27" s="163">
        <v>6</v>
      </c>
      <c r="O27" s="88">
        <f t="shared" si="19"/>
        <v>10</v>
      </c>
      <c r="P27" s="163">
        <v>6</v>
      </c>
      <c r="Q27" s="88">
        <f t="shared" si="19"/>
        <v>10</v>
      </c>
      <c r="R27" s="163">
        <v>6</v>
      </c>
      <c r="S27" s="171">
        <f t="shared" si="19"/>
        <v>10</v>
      </c>
      <c r="T27" s="176">
        <v>5</v>
      </c>
      <c r="U27" s="88">
        <f t="shared" si="19"/>
        <v>10</v>
      </c>
      <c r="V27" s="163">
        <v>6</v>
      </c>
      <c r="W27" s="88">
        <f t="shared" si="19"/>
        <v>10</v>
      </c>
      <c r="X27" s="163">
        <v>6</v>
      </c>
      <c r="Y27" s="88">
        <f t="shared" si="19"/>
        <v>10</v>
      </c>
      <c r="Z27" s="163">
        <v>6</v>
      </c>
      <c r="AA27" s="88">
        <f t="shared" si="19"/>
        <v>10</v>
      </c>
      <c r="AB27" s="92">
        <f t="shared" si="2"/>
        <v>69</v>
      </c>
      <c r="AC27" s="88">
        <f t="shared" si="1"/>
        <v>120</v>
      </c>
      <c r="AD27" s="78" t="s">
        <v>29</v>
      </c>
      <c r="AG27" s="150">
        <v>10</v>
      </c>
    </row>
    <row r="28" spans="2:33" ht="15" customHeight="1">
      <c r="B28" s="102">
        <v>23</v>
      </c>
      <c r="C28" s="108" t="s">
        <v>55</v>
      </c>
      <c r="D28" s="163">
        <v>23</v>
      </c>
      <c r="E28" s="147">
        <v>25</v>
      </c>
      <c r="F28" s="163">
        <v>13</v>
      </c>
      <c r="G28" s="88">
        <f t="shared" si="19"/>
        <v>25</v>
      </c>
      <c r="H28" s="163">
        <v>6</v>
      </c>
      <c r="I28" s="88">
        <f t="shared" si="19"/>
        <v>25</v>
      </c>
      <c r="J28" s="163">
        <v>4</v>
      </c>
      <c r="K28" s="88">
        <f t="shared" si="19"/>
        <v>25</v>
      </c>
      <c r="L28" s="163">
        <v>4</v>
      </c>
      <c r="M28" s="88">
        <f t="shared" si="19"/>
        <v>25</v>
      </c>
      <c r="N28" s="163">
        <v>4</v>
      </c>
      <c r="O28" s="88">
        <f t="shared" si="19"/>
        <v>25</v>
      </c>
      <c r="P28" s="163">
        <v>9</v>
      </c>
      <c r="Q28" s="88">
        <f t="shared" si="19"/>
        <v>25</v>
      </c>
      <c r="R28" s="163">
        <v>31</v>
      </c>
      <c r="S28" s="171">
        <f t="shared" si="19"/>
        <v>25</v>
      </c>
      <c r="T28" s="176">
        <v>40</v>
      </c>
      <c r="U28" s="88">
        <f t="shared" si="19"/>
        <v>25</v>
      </c>
      <c r="V28" s="163">
        <v>50</v>
      </c>
      <c r="W28" s="88">
        <f t="shared" si="19"/>
        <v>25</v>
      </c>
      <c r="X28" s="163">
        <v>47</v>
      </c>
      <c r="Y28" s="88">
        <f t="shared" si="19"/>
        <v>25</v>
      </c>
      <c r="Z28" s="163">
        <v>36</v>
      </c>
      <c r="AA28" s="88">
        <f t="shared" si="19"/>
        <v>25</v>
      </c>
      <c r="AB28" s="92">
        <f t="shared" ref="AB28:AB45" si="31">SUMIFS($D28:$AA28,$D$5:$AA$5,"="&amp;AB$5)</f>
        <v>267</v>
      </c>
      <c r="AC28" s="88">
        <f t="shared" si="1"/>
        <v>300</v>
      </c>
      <c r="AD28" s="78" t="s">
        <v>29</v>
      </c>
      <c r="AG28" s="150">
        <v>25</v>
      </c>
    </row>
    <row r="29" spans="2:33" ht="15" customHeight="1">
      <c r="B29" s="102">
        <v>24</v>
      </c>
      <c r="C29" s="108" t="s">
        <v>56</v>
      </c>
      <c r="D29" s="163">
        <v>34</v>
      </c>
      <c r="E29" s="147">
        <v>35</v>
      </c>
      <c r="F29" s="163">
        <v>26</v>
      </c>
      <c r="G29" s="88">
        <f t="shared" si="19"/>
        <v>35</v>
      </c>
      <c r="H29" s="163">
        <v>17</v>
      </c>
      <c r="I29" s="88">
        <f t="shared" si="19"/>
        <v>35</v>
      </c>
      <c r="J29" s="163">
        <v>12</v>
      </c>
      <c r="K29" s="88">
        <f t="shared" si="19"/>
        <v>35</v>
      </c>
      <c r="L29" s="163">
        <v>12</v>
      </c>
      <c r="M29" s="88">
        <f>K29</f>
        <v>35</v>
      </c>
      <c r="N29" s="163">
        <v>12</v>
      </c>
      <c r="O29" s="88">
        <f t="shared" si="19"/>
        <v>35</v>
      </c>
      <c r="P29" s="163">
        <v>21</v>
      </c>
      <c r="Q29" s="88">
        <f t="shared" si="19"/>
        <v>35</v>
      </c>
      <c r="R29" s="163">
        <v>43</v>
      </c>
      <c r="S29" s="171">
        <f t="shared" si="19"/>
        <v>35</v>
      </c>
      <c r="T29" s="176">
        <v>45</v>
      </c>
      <c r="U29" s="88">
        <f t="shared" si="19"/>
        <v>35</v>
      </c>
      <c r="V29" s="163">
        <v>55</v>
      </c>
      <c r="W29" s="88">
        <f t="shared" si="19"/>
        <v>35</v>
      </c>
      <c r="X29" s="163">
        <v>51</v>
      </c>
      <c r="Y29" s="88">
        <f t="shared" si="19"/>
        <v>35</v>
      </c>
      <c r="Z29" s="163">
        <v>45</v>
      </c>
      <c r="AA29" s="88">
        <f t="shared" si="19"/>
        <v>35</v>
      </c>
      <c r="AB29" s="92">
        <f t="shared" si="31"/>
        <v>373</v>
      </c>
      <c r="AC29" s="88">
        <f t="shared" si="1"/>
        <v>420</v>
      </c>
      <c r="AD29" s="78" t="s">
        <v>29</v>
      </c>
      <c r="AG29" s="150">
        <v>35</v>
      </c>
    </row>
    <row r="30" spans="2:33" ht="15" customHeight="1">
      <c r="B30" s="102">
        <v>25</v>
      </c>
      <c r="C30" s="108" t="s">
        <v>57</v>
      </c>
      <c r="D30" s="163">
        <v>193</v>
      </c>
      <c r="E30" s="147">
        <v>210</v>
      </c>
      <c r="F30" s="163">
        <v>196</v>
      </c>
      <c r="G30" s="88">
        <f t="shared" si="19"/>
        <v>210</v>
      </c>
      <c r="H30" s="163">
        <v>175</v>
      </c>
      <c r="I30" s="88">
        <f t="shared" si="19"/>
        <v>210</v>
      </c>
      <c r="J30" s="163">
        <v>174</v>
      </c>
      <c r="K30" s="88">
        <f t="shared" si="19"/>
        <v>210</v>
      </c>
      <c r="L30" s="163">
        <v>186</v>
      </c>
      <c r="M30" s="88">
        <f t="shared" si="19"/>
        <v>210</v>
      </c>
      <c r="N30" s="163">
        <v>173</v>
      </c>
      <c r="O30" s="88">
        <f t="shared" si="19"/>
        <v>210</v>
      </c>
      <c r="P30" s="163">
        <v>190</v>
      </c>
      <c r="Q30" s="88">
        <f t="shared" si="19"/>
        <v>210</v>
      </c>
      <c r="R30" s="163">
        <v>203</v>
      </c>
      <c r="S30" s="171">
        <f t="shared" si="19"/>
        <v>210</v>
      </c>
      <c r="T30" s="176">
        <v>213</v>
      </c>
      <c r="U30" s="88">
        <f t="shared" si="19"/>
        <v>210</v>
      </c>
      <c r="V30" s="163">
        <v>257</v>
      </c>
      <c r="W30" s="88">
        <f t="shared" si="19"/>
        <v>210</v>
      </c>
      <c r="X30" s="163">
        <v>234</v>
      </c>
      <c r="Y30" s="88">
        <f t="shared" si="19"/>
        <v>210</v>
      </c>
      <c r="Z30" s="163">
        <v>213</v>
      </c>
      <c r="AA30" s="88">
        <f t="shared" si="19"/>
        <v>210</v>
      </c>
      <c r="AB30" s="92">
        <f t="shared" si="31"/>
        <v>2407</v>
      </c>
      <c r="AC30" s="88">
        <f t="shared" si="1"/>
        <v>2520</v>
      </c>
      <c r="AD30" s="78" t="s">
        <v>29</v>
      </c>
      <c r="AG30" s="150">
        <v>210</v>
      </c>
    </row>
    <row r="31" spans="2:33" ht="15" customHeight="1">
      <c r="B31" s="102">
        <v>26</v>
      </c>
      <c r="C31" s="108" t="s">
        <v>58</v>
      </c>
      <c r="D31" s="163">
        <v>74</v>
      </c>
      <c r="E31" s="147">
        <v>80</v>
      </c>
      <c r="F31" s="163">
        <v>25</v>
      </c>
      <c r="G31" s="88">
        <f t="shared" si="19"/>
        <v>80</v>
      </c>
      <c r="H31" s="163">
        <v>28</v>
      </c>
      <c r="I31" s="88">
        <f t="shared" si="19"/>
        <v>80</v>
      </c>
      <c r="J31" s="163">
        <v>27</v>
      </c>
      <c r="K31" s="88">
        <f t="shared" si="19"/>
        <v>80</v>
      </c>
      <c r="L31" s="163">
        <v>25</v>
      </c>
      <c r="M31" s="88">
        <f t="shared" si="19"/>
        <v>80</v>
      </c>
      <c r="N31" s="163">
        <v>25</v>
      </c>
      <c r="O31" s="88">
        <f t="shared" si="19"/>
        <v>80</v>
      </c>
      <c r="P31" s="163">
        <v>28</v>
      </c>
      <c r="Q31" s="88">
        <f t="shared" si="19"/>
        <v>80</v>
      </c>
      <c r="R31" s="163">
        <v>193</v>
      </c>
      <c r="S31" s="171">
        <f t="shared" si="19"/>
        <v>80</v>
      </c>
      <c r="T31" s="176">
        <v>254</v>
      </c>
      <c r="U31" s="88">
        <f t="shared" si="19"/>
        <v>80</v>
      </c>
      <c r="V31" s="163">
        <v>293</v>
      </c>
      <c r="W31" s="88">
        <f t="shared" si="19"/>
        <v>80</v>
      </c>
      <c r="X31" s="163">
        <v>259</v>
      </c>
      <c r="Y31" s="88">
        <f t="shared" si="19"/>
        <v>80</v>
      </c>
      <c r="Z31" s="163">
        <v>250</v>
      </c>
      <c r="AA31" s="88">
        <f t="shared" si="19"/>
        <v>80</v>
      </c>
      <c r="AB31" s="92">
        <f t="shared" si="31"/>
        <v>1481</v>
      </c>
      <c r="AC31" s="88">
        <f t="shared" si="1"/>
        <v>960</v>
      </c>
      <c r="AD31" s="78" t="s">
        <v>29</v>
      </c>
      <c r="AG31" s="150">
        <v>80</v>
      </c>
    </row>
    <row r="32" spans="2:33" ht="15" customHeight="1">
      <c r="B32" s="102">
        <v>27</v>
      </c>
      <c r="C32" s="108" t="s">
        <v>59</v>
      </c>
      <c r="D32" s="163">
        <v>691</v>
      </c>
      <c r="E32" s="147">
        <v>600</v>
      </c>
      <c r="F32" s="163">
        <v>540</v>
      </c>
      <c r="G32" s="88">
        <f t="shared" si="19"/>
        <v>600</v>
      </c>
      <c r="H32" s="163">
        <v>492</v>
      </c>
      <c r="I32" s="88">
        <f t="shared" si="19"/>
        <v>600</v>
      </c>
      <c r="J32" s="163">
        <v>476</v>
      </c>
      <c r="K32" s="88">
        <f t="shared" si="19"/>
        <v>600</v>
      </c>
      <c r="L32" s="163">
        <v>438</v>
      </c>
      <c r="M32" s="88">
        <f t="shared" si="19"/>
        <v>600</v>
      </c>
      <c r="N32" s="163">
        <v>424</v>
      </c>
      <c r="O32" s="88">
        <f t="shared" si="19"/>
        <v>600</v>
      </c>
      <c r="P32" s="163">
        <v>513</v>
      </c>
      <c r="Q32" s="88">
        <f t="shared" si="19"/>
        <v>600</v>
      </c>
      <c r="R32" s="163">
        <v>413</v>
      </c>
      <c r="S32" s="171">
        <f t="shared" si="19"/>
        <v>600</v>
      </c>
      <c r="T32" s="176">
        <v>445</v>
      </c>
      <c r="U32" s="88">
        <f t="shared" si="19"/>
        <v>600</v>
      </c>
      <c r="V32" s="163">
        <v>573</v>
      </c>
      <c r="W32" s="88">
        <f t="shared" si="19"/>
        <v>600</v>
      </c>
      <c r="X32" s="163">
        <v>510</v>
      </c>
      <c r="Y32" s="88">
        <f t="shared" si="19"/>
        <v>600</v>
      </c>
      <c r="Z32" s="163">
        <v>470</v>
      </c>
      <c r="AA32" s="88">
        <f t="shared" si="19"/>
        <v>600</v>
      </c>
      <c r="AB32" s="92">
        <f t="shared" si="31"/>
        <v>5985</v>
      </c>
      <c r="AC32" s="88">
        <f t="shared" si="1"/>
        <v>7200</v>
      </c>
      <c r="AD32" s="78" t="s">
        <v>29</v>
      </c>
      <c r="AG32" s="150">
        <v>600</v>
      </c>
    </row>
    <row r="33" spans="2:33" ht="15" customHeight="1">
      <c r="B33" s="102">
        <v>28</v>
      </c>
      <c r="C33" s="108" t="s">
        <v>31</v>
      </c>
      <c r="D33" s="163">
        <v>0</v>
      </c>
      <c r="E33" s="147">
        <v>1</v>
      </c>
      <c r="F33" s="163">
        <v>0</v>
      </c>
      <c r="G33" s="88">
        <f t="shared" ref="G33:AA34" si="32">E33</f>
        <v>1</v>
      </c>
      <c r="H33" s="163">
        <v>0</v>
      </c>
      <c r="I33" s="88">
        <f t="shared" si="32"/>
        <v>1</v>
      </c>
      <c r="J33" s="163">
        <v>0</v>
      </c>
      <c r="K33" s="88">
        <f t="shared" si="32"/>
        <v>1</v>
      </c>
      <c r="L33" s="163">
        <v>0</v>
      </c>
      <c r="M33" s="88">
        <f t="shared" si="32"/>
        <v>1</v>
      </c>
      <c r="N33" s="163">
        <v>0</v>
      </c>
      <c r="O33" s="88">
        <f t="shared" si="32"/>
        <v>1</v>
      </c>
      <c r="P33" s="163">
        <v>0</v>
      </c>
      <c r="Q33" s="88">
        <f t="shared" si="32"/>
        <v>1</v>
      </c>
      <c r="R33" s="163">
        <v>0</v>
      </c>
      <c r="S33" s="171">
        <f t="shared" si="32"/>
        <v>1</v>
      </c>
      <c r="T33" s="176">
        <v>0</v>
      </c>
      <c r="U33" s="88">
        <f t="shared" si="32"/>
        <v>1</v>
      </c>
      <c r="V33" s="163">
        <v>0</v>
      </c>
      <c r="W33" s="88">
        <f t="shared" si="32"/>
        <v>1</v>
      </c>
      <c r="X33" s="163">
        <v>0</v>
      </c>
      <c r="Y33" s="88">
        <f t="shared" si="32"/>
        <v>1</v>
      </c>
      <c r="Z33" s="163">
        <v>0</v>
      </c>
      <c r="AA33" s="88">
        <f t="shared" si="32"/>
        <v>1</v>
      </c>
      <c r="AB33" s="92">
        <f t="shared" si="31"/>
        <v>0</v>
      </c>
      <c r="AC33" s="88">
        <f t="shared" si="1"/>
        <v>12</v>
      </c>
      <c r="AD33" s="78" t="s">
        <v>29</v>
      </c>
      <c r="AG33" s="150">
        <v>1</v>
      </c>
    </row>
    <row r="34" spans="2:33" ht="15" customHeight="1">
      <c r="B34" s="102">
        <v>29</v>
      </c>
      <c r="C34" s="108" t="s">
        <v>60</v>
      </c>
      <c r="D34" s="163" t="s">
        <v>321</v>
      </c>
      <c r="E34" s="147" t="s">
        <v>321</v>
      </c>
      <c r="F34" s="163" t="s">
        <v>321</v>
      </c>
      <c r="G34" s="88" t="str">
        <f t="shared" si="32"/>
        <v>－</v>
      </c>
      <c r="H34" s="163" t="s">
        <v>321</v>
      </c>
      <c r="I34" s="88" t="str">
        <f t="shared" si="32"/>
        <v>－</v>
      </c>
      <c r="J34" s="163" t="s">
        <v>321</v>
      </c>
      <c r="K34" s="88" t="str">
        <f t="shared" si="32"/>
        <v>－</v>
      </c>
      <c r="L34" s="163" t="s">
        <v>321</v>
      </c>
      <c r="M34" s="88" t="str">
        <f t="shared" si="32"/>
        <v>－</v>
      </c>
      <c r="N34" s="163" t="s">
        <v>321</v>
      </c>
      <c r="O34" s="88" t="str">
        <f t="shared" si="32"/>
        <v>－</v>
      </c>
      <c r="P34" s="163" t="s">
        <v>321</v>
      </c>
      <c r="Q34" s="88" t="str">
        <f t="shared" si="32"/>
        <v>－</v>
      </c>
      <c r="R34" s="163" t="s">
        <v>321</v>
      </c>
      <c r="S34" s="171" t="str">
        <f t="shared" si="32"/>
        <v>－</v>
      </c>
      <c r="T34" s="163" t="s">
        <v>321</v>
      </c>
      <c r="U34" s="88" t="str">
        <f t="shared" si="32"/>
        <v>－</v>
      </c>
      <c r="V34" s="163" t="s">
        <v>321</v>
      </c>
      <c r="W34" s="88" t="str">
        <f t="shared" si="32"/>
        <v>－</v>
      </c>
      <c r="X34" s="163" t="s">
        <v>321</v>
      </c>
      <c r="Y34" s="88" t="str">
        <f t="shared" si="32"/>
        <v>－</v>
      </c>
      <c r="Z34" s="163" t="s">
        <v>321</v>
      </c>
      <c r="AA34" s="88" t="str">
        <f t="shared" si="32"/>
        <v>－</v>
      </c>
      <c r="AB34" s="163" t="s">
        <v>321</v>
      </c>
      <c r="AC34" s="88" t="s">
        <v>321</v>
      </c>
      <c r="AD34" s="78" t="s">
        <v>61</v>
      </c>
      <c r="AG34" s="150">
        <v>4</v>
      </c>
    </row>
    <row r="35" spans="2:33" ht="15" customHeight="1">
      <c r="B35" s="102">
        <v>30</v>
      </c>
      <c r="C35" s="108" t="s">
        <v>62</v>
      </c>
      <c r="D35" s="163" t="s">
        <v>321</v>
      </c>
      <c r="E35" s="147" t="s">
        <v>321</v>
      </c>
      <c r="F35" s="163" t="s">
        <v>321</v>
      </c>
      <c r="G35" s="88" t="str">
        <f t="shared" ref="G35:AA42" si="33">E35</f>
        <v>－</v>
      </c>
      <c r="H35" s="163" t="s">
        <v>321</v>
      </c>
      <c r="I35" s="88" t="str">
        <f t="shared" si="33"/>
        <v>－</v>
      </c>
      <c r="J35" s="163" t="s">
        <v>321</v>
      </c>
      <c r="K35" s="88" t="str">
        <f t="shared" si="33"/>
        <v>－</v>
      </c>
      <c r="L35" s="163" t="s">
        <v>321</v>
      </c>
      <c r="M35" s="88" t="str">
        <f t="shared" si="33"/>
        <v>－</v>
      </c>
      <c r="N35" s="163" t="s">
        <v>321</v>
      </c>
      <c r="O35" s="88" t="str">
        <f t="shared" si="33"/>
        <v>－</v>
      </c>
      <c r="P35" s="163" t="s">
        <v>321</v>
      </c>
      <c r="Q35" s="88" t="str">
        <f t="shared" si="33"/>
        <v>－</v>
      </c>
      <c r="R35" s="163" t="s">
        <v>321</v>
      </c>
      <c r="S35" s="171" t="str">
        <f t="shared" si="33"/>
        <v>－</v>
      </c>
      <c r="T35" s="163" t="s">
        <v>321</v>
      </c>
      <c r="U35" s="88" t="str">
        <f t="shared" si="33"/>
        <v>－</v>
      </c>
      <c r="V35" s="163" t="s">
        <v>321</v>
      </c>
      <c r="W35" s="88" t="str">
        <f t="shared" si="33"/>
        <v>－</v>
      </c>
      <c r="X35" s="163" t="s">
        <v>321</v>
      </c>
      <c r="Y35" s="88" t="str">
        <f t="shared" si="33"/>
        <v>－</v>
      </c>
      <c r="Z35" s="163" t="s">
        <v>321</v>
      </c>
      <c r="AA35" s="88" t="str">
        <f t="shared" si="33"/>
        <v>－</v>
      </c>
      <c r="AB35" s="163" t="s">
        <v>321</v>
      </c>
      <c r="AC35" s="88" t="s">
        <v>321</v>
      </c>
      <c r="AD35" s="78" t="s">
        <v>322</v>
      </c>
      <c r="AG35" s="150">
        <v>1</v>
      </c>
    </row>
    <row r="36" spans="2:33" s="90" customFormat="1" ht="15" customHeight="1" thickBot="1">
      <c r="B36" s="103"/>
      <c r="C36" s="104" t="s">
        <v>63</v>
      </c>
      <c r="D36" s="85">
        <f t="shared" ref="D36:AC36" si="34">SUM(D6:D35)</f>
        <v>19118</v>
      </c>
      <c r="E36" s="86">
        <f t="shared" si="34"/>
        <v>19542</v>
      </c>
      <c r="F36" s="85">
        <f t="shared" si="34"/>
        <v>14867</v>
      </c>
      <c r="G36" s="86">
        <f t="shared" si="34"/>
        <v>15542</v>
      </c>
      <c r="H36" s="85">
        <f t="shared" si="34"/>
        <v>13660</v>
      </c>
      <c r="I36" s="86">
        <f t="shared" si="34"/>
        <v>14742</v>
      </c>
      <c r="J36" s="85">
        <f t="shared" si="34"/>
        <v>13914</v>
      </c>
      <c r="K36" s="86">
        <f t="shared" si="34"/>
        <v>14642</v>
      </c>
      <c r="L36" s="85">
        <f t="shared" si="34"/>
        <v>16315</v>
      </c>
      <c r="M36" s="86">
        <f t="shared" si="34"/>
        <v>17142</v>
      </c>
      <c r="N36" s="85">
        <f t="shared" si="34"/>
        <v>16047</v>
      </c>
      <c r="O36" s="86">
        <f t="shared" si="34"/>
        <v>17142</v>
      </c>
      <c r="P36" s="85">
        <f t="shared" si="34"/>
        <v>15193</v>
      </c>
      <c r="Q36" s="86">
        <f t="shared" si="34"/>
        <v>15842</v>
      </c>
      <c r="R36" s="85">
        <f t="shared" si="34"/>
        <v>14229</v>
      </c>
      <c r="S36" s="173">
        <f t="shared" si="34"/>
        <v>15242</v>
      </c>
      <c r="T36" s="189">
        <f t="shared" si="34"/>
        <v>16665</v>
      </c>
      <c r="U36" s="190">
        <f t="shared" si="34"/>
        <v>17142</v>
      </c>
      <c r="V36" s="85">
        <f t="shared" si="34"/>
        <v>22588</v>
      </c>
      <c r="W36" s="86">
        <f t="shared" si="34"/>
        <v>22042</v>
      </c>
      <c r="X36" s="85">
        <f t="shared" si="34"/>
        <v>22487</v>
      </c>
      <c r="Y36" s="86">
        <f t="shared" si="34"/>
        <v>22342</v>
      </c>
      <c r="Z36" s="85">
        <f t="shared" si="34"/>
        <v>20736</v>
      </c>
      <c r="AA36" s="86">
        <f t="shared" si="34"/>
        <v>20942</v>
      </c>
      <c r="AB36" s="214">
        <f t="shared" si="34"/>
        <v>205819</v>
      </c>
      <c r="AC36" s="215">
        <f t="shared" si="34"/>
        <v>212304</v>
      </c>
      <c r="AD36" s="99"/>
      <c r="AG36" s="152"/>
    </row>
    <row r="37" spans="2:33" s="83" customFormat="1" ht="15" customHeight="1" thickTop="1">
      <c r="B37" s="105">
        <v>31</v>
      </c>
      <c r="C37" s="106" t="s">
        <v>64</v>
      </c>
      <c r="D37" s="165">
        <v>0</v>
      </c>
      <c r="E37" s="145">
        <v>3</v>
      </c>
      <c r="F37" s="165">
        <v>0</v>
      </c>
      <c r="G37" s="87">
        <f t="shared" si="33"/>
        <v>3</v>
      </c>
      <c r="H37" s="165">
        <v>0</v>
      </c>
      <c r="I37" s="87">
        <f t="shared" si="33"/>
        <v>3</v>
      </c>
      <c r="J37" s="165">
        <v>0</v>
      </c>
      <c r="K37" s="87">
        <f t="shared" si="33"/>
        <v>3</v>
      </c>
      <c r="L37" s="165">
        <v>0</v>
      </c>
      <c r="M37" s="87">
        <f t="shared" si="33"/>
        <v>3</v>
      </c>
      <c r="N37" s="165">
        <v>0</v>
      </c>
      <c r="O37" s="87">
        <f t="shared" si="33"/>
        <v>3</v>
      </c>
      <c r="P37" s="165">
        <v>0</v>
      </c>
      <c r="Q37" s="87">
        <f t="shared" si="33"/>
        <v>3</v>
      </c>
      <c r="R37" s="165">
        <v>0</v>
      </c>
      <c r="S37" s="170">
        <f t="shared" si="33"/>
        <v>3</v>
      </c>
      <c r="T37" s="193">
        <v>0</v>
      </c>
      <c r="U37" s="194">
        <f t="shared" si="33"/>
        <v>3</v>
      </c>
      <c r="V37" s="186">
        <v>0</v>
      </c>
      <c r="W37" s="87">
        <f t="shared" si="33"/>
        <v>3</v>
      </c>
      <c r="X37" s="165">
        <v>0</v>
      </c>
      <c r="Y37" s="87">
        <f t="shared" si="33"/>
        <v>3</v>
      </c>
      <c r="Z37" s="165">
        <v>0</v>
      </c>
      <c r="AA37" s="87">
        <f t="shared" si="33"/>
        <v>3</v>
      </c>
      <c r="AB37" s="91">
        <f t="shared" si="31"/>
        <v>0</v>
      </c>
      <c r="AC37" s="87">
        <f t="shared" si="1"/>
        <v>36</v>
      </c>
      <c r="AD37" s="82" t="s">
        <v>27</v>
      </c>
      <c r="AG37" s="153">
        <v>3</v>
      </c>
    </row>
    <row r="38" spans="2:33" s="83" customFormat="1" ht="15" customHeight="1">
      <c r="B38" s="107">
        <v>32</v>
      </c>
      <c r="C38" s="108" t="s">
        <v>65</v>
      </c>
      <c r="D38" s="163">
        <v>36</v>
      </c>
      <c r="E38" s="147">
        <v>45</v>
      </c>
      <c r="F38" s="163">
        <v>35</v>
      </c>
      <c r="G38" s="88">
        <f t="shared" si="33"/>
        <v>45</v>
      </c>
      <c r="H38" s="163">
        <v>35</v>
      </c>
      <c r="I38" s="88">
        <f t="shared" si="33"/>
        <v>45</v>
      </c>
      <c r="J38" s="163">
        <v>33</v>
      </c>
      <c r="K38" s="88">
        <f t="shared" si="33"/>
        <v>45</v>
      </c>
      <c r="L38" s="163">
        <v>34</v>
      </c>
      <c r="M38" s="88">
        <f t="shared" si="33"/>
        <v>45</v>
      </c>
      <c r="N38" s="163">
        <v>36</v>
      </c>
      <c r="O38" s="88">
        <f t="shared" si="33"/>
        <v>45</v>
      </c>
      <c r="P38" s="163">
        <v>34</v>
      </c>
      <c r="Q38" s="88">
        <f t="shared" si="33"/>
        <v>45</v>
      </c>
      <c r="R38" s="163">
        <v>54</v>
      </c>
      <c r="S38" s="171">
        <f t="shared" si="33"/>
        <v>45</v>
      </c>
      <c r="T38" s="163">
        <v>87</v>
      </c>
      <c r="U38" s="203">
        <f t="shared" si="33"/>
        <v>45</v>
      </c>
      <c r="V38" s="200">
        <v>104</v>
      </c>
      <c r="W38" s="88">
        <f t="shared" si="33"/>
        <v>45</v>
      </c>
      <c r="X38" s="163">
        <v>94</v>
      </c>
      <c r="Y38" s="88">
        <f t="shared" si="33"/>
        <v>45</v>
      </c>
      <c r="Z38" s="163">
        <v>110</v>
      </c>
      <c r="AA38" s="88">
        <f t="shared" si="33"/>
        <v>45</v>
      </c>
      <c r="AB38" s="92">
        <f t="shared" si="31"/>
        <v>692</v>
      </c>
      <c r="AC38" s="88">
        <f t="shared" si="1"/>
        <v>540</v>
      </c>
      <c r="AD38" s="79" t="s">
        <v>29</v>
      </c>
      <c r="AG38" s="150">
        <v>45</v>
      </c>
    </row>
    <row r="39" spans="2:33" s="83" customFormat="1" ht="15" customHeight="1">
      <c r="B39" s="107">
        <v>33</v>
      </c>
      <c r="C39" s="108" t="s">
        <v>66</v>
      </c>
      <c r="D39" s="163">
        <v>59</v>
      </c>
      <c r="E39" s="147">
        <v>50</v>
      </c>
      <c r="F39" s="163">
        <v>56</v>
      </c>
      <c r="G39" s="88">
        <f t="shared" si="33"/>
        <v>50</v>
      </c>
      <c r="H39" s="163">
        <v>59</v>
      </c>
      <c r="I39" s="88">
        <f t="shared" si="33"/>
        <v>50</v>
      </c>
      <c r="J39" s="163">
        <v>56</v>
      </c>
      <c r="K39" s="88">
        <f t="shared" si="33"/>
        <v>50</v>
      </c>
      <c r="L39" s="163">
        <v>59</v>
      </c>
      <c r="M39" s="88">
        <f t="shared" si="33"/>
        <v>50</v>
      </c>
      <c r="N39" s="163">
        <v>60</v>
      </c>
      <c r="O39" s="88">
        <f t="shared" si="33"/>
        <v>50</v>
      </c>
      <c r="P39" s="163">
        <v>57</v>
      </c>
      <c r="Q39" s="88">
        <f t="shared" si="33"/>
        <v>50</v>
      </c>
      <c r="R39" s="163">
        <v>28</v>
      </c>
      <c r="S39" s="171">
        <f t="shared" si="33"/>
        <v>50</v>
      </c>
      <c r="T39" s="163">
        <v>21</v>
      </c>
      <c r="U39" s="203">
        <f t="shared" si="33"/>
        <v>50</v>
      </c>
      <c r="V39" s="200">
        <v>22</v>
      </c>
      <c r="W39" s="88">
        <f t="shared" si="33"/>
        <v>50</v>
      </c>
      <c r="X39" s="163">
        <v>20</v>
      </c>
      <c r="Y39" s="88">
        <f t="shared" si="33"/>
        <v>50</v>
      </c>
      <c r="Z39" s="163">
        <v>23</v>
      </c>
      <c r="AA39" s="88">
        <f t="shared" si="33"/>
        <v>50</v>
      </c>
      <c r="AB39" s="92">
        <f t="shared" si="31"/>
        <v>520</v>
      </c>
      <c r="AC39" s="88">
        <f t="shared" si="1"/>
        <v>600</v>
      </c>
      <c r="AD39" s="79" t="s">
        <v>29</v>
      </c>
      <c r="AG39" s="150">
        <v>50</v>
      </c>
    </row>
    <row r="40" spans="2:33" s="83" customFormat="1" ht="15" customHeight="1">
      <c r="B40" s="107">
        <v>34</v>
      </c>
      <c r="C40" s="108" t="s">
        <v>67</v>
      </c>
      <c r="D40" s="163">
        <v>925</v>
      </c>
      <c r="E40" s="147">
        <v>900</v>
      </c>
      <c r="F40" s="163">
        <v>677</v>
      </c>
      <c r="G40" s="88">
        <f t="shared" si="33"/>
        <v>900</v>
      </c>
      <c r="H40" s="163">
        <v>721</v>
      </c>
      <c r="I40" s="88">
        <f t="shared" si="33"/>
        <v>900</v>
      </c>
      <c r="J40" s="163">
        <v>723</v>
      </c>
      <c r="K40" s="88">
        <f t="shared" si="33"/>
        <v>900</v>
      </c>
      <c r="L40" s="163">
        <v>911</v>
      </c>
      <c r="M40" s="88">
        <f t="shared" si="33"/>
        <v>900</v>
      </c>
      <c r="N40" s="163">
        <v>1135</v>
      </c>
      <c r="O40" s="88">
        <f t="shared" si="33"/>
        <v>900</v>
      </c>
      <c r="P40" s="163">
        <v>889</v>
      </c>
      <c r="Q40" s="88">
        <f t="shared" si="33"/>
        <v>900</v>
      </c>
      <c r="R40" s="163">
        <v>796</v>
      </c>
      <c r="S40" s="171">
        <f t="shared" si="33"/>
        <v>900</v>
      </c>
      <c r="T40" s="163">
        <v>802</v>
      </c>
      <c r="U40" s="203">
        <f t="shared" si="33"/>
        <v>900</v>
      </c>
      <c r="V40" s="200">
        <v>1169</v>
      </c>
      <c r="W40" s="88">
        <f t="shared" si="33"/>
        <v>900</v>
      </c>
      <c r="X40" s="163">
        <v>1027</v>
      </c>
      <c r="Y40" s="88">
        <f t="shared" si="33"/>
        <v>900</v>
      </c>
      <c r="Z40" s="163">
        <v>1083</v>
      </c>
      <c r="AA40" s="88">
        <f t="shared" si="33"/>
        <v>900</v>
      </c>
      <c r="AB40" s="92">
        <f t="shared" si="31"/>
        <v>10858</v>
      </c>
      <c r="AC40" s="88">
        <f t="shared" si="1"/>
        <v>10800</v>
      </c>
      <c r="AD40" s="79" t="s">
        <v>29</v>
      </c>
      <c r="AG40" s="150">
        <v>900</v>
      </c>
    </row>
    <row r="41" spans="2:33" s="83" customFormat="1" ht="15" customHeight="1">
      <c r="B41" s="107">
        <v>35</v>
      </c>
      <c r="C41" s="108" t="s">
        <v>68</v>
      </c>
      <c r="D41" s="163">
        <v>233</v>
      </c>
      <c r="E41" s="147">
        <v>300</v>
      </c>
      <c r="F41" s="163">
        <v>297</v>
      </c>
      <c r="G41" s="88">
        <f t="shared" si="33"/>
        <v>300</v>
      </c>
      <c r="H41" s="163">
        <v>307</v>
      </c>
      <c r="I41" s="88">
        <f t="shared" si="33"/>
        <v>300</v>
      </c>
      <c r="J41" s="163">
        <v>180</v>
      </c>
      <c r="K41" s="88">
        <f t="shared" si="33"/>
        <v>300</v>
      </c>
      <c r="L41" s="163">
        <v>200</v>
      </c>
      <c r="M41" s="88">
        <f t="shared" si="33"/>
        <v>300</v>
      </c>
      <c r="N41" s="163">
        <v>276</v>
      </c>
      <c r="O41" s="88">
        <f t="shared" si="33"/>
        <v>300</v>
      </c>
      <c r="P41" s="163">
        <v>206</v>
      </c>
      <c r="Q41" s="88">
        <f t="shared" si="33"/>
        <v>300</v>
      </c>
      <c r="R41" s="163">
        <v>297</v>
      </c>
      <c r="S41" s="171">
        <f t="shared" si="33"/>
        <v>300</v>
      </c>
      <c r="T41" s="163">
        <v>305</v>
      </c>
      <c r="U41" s="203">
        <f t="shared" si="33"/>
        <v>300</v>
      </c>
      <c r="V41" s="200">
        <v>383</v>
      </c>
      <c r="W41" s="88">
        <f t="shared" si="33"/>
        <v>300</v>
      </c>
      <c r="X41" s="163">
        <v>384</v>
      </c>
      <c r="Y41" s="88">
        <f t="shared" si="33"/>
        <v>300</v>
      </c>
      <c r="Z41" s="163">
        <v>458</v>
      </c>
      <c r="AA41" s="88">
        <f t="shared" si="33"/>
        <v>300</v>
      </c>
      <c r="AB41" s="92">
        <f t="shared" si="31"/>
        <v>3526</v>
      </c>
      <c r="AC41" s="88">
        <f t="shared" si="1"/>
        <v>3600</v>
      </c>
      <c r="AD41" s="79" t="s">
        <v>29</v>
      </c>
      <c r="AG41" s="150">
        <v>300</v>
      </c>
    </row>
    <row r="42" spans="2:33" s="83" customFormat="1" ht="15" customHeight="1">
      <c r="B42" s="109">
        <v>36</v>
      </c>
      <c r="C42" s="110" t="s">
        <v>69</v>
      </c>
      <c r="D42" s="164">
        <v>513</v>
      </c>
      <c r="E42" s="146">
        <v>3</v>
      </c>
      <c r="F42" s="164">
        <v>0</v>
      </c>
      <c r="G42" s="89">
        <f t="shared" si="33"/>
        <v>3</v>
      </c>
      <c r="H42" s="164">
        <v>0</v>
      </c>
      <c r="I42" s="89">
        <f t="shared" si="33"/>
        <v>3</v>
      </c>
      <c r="J42" s="164">
        <v>0</v>
      </c>
      <c r="K42" s="89">
        <f t="shared" si="33"/>
        <v>3</v>
      </c>
      <c r="L42" s="164">
        <v>0</v>
      </c>
      <c r="M42" s="89">
        <f t="shared" si="33"/>
        <v>3</v>
      </c>
      <c r="N42" s="164">
        <v>0</v>
      </c>
      <c r="O42" s="89">
        <f t="shared" si="33"/>
        <v>3</v>
      </c>
      <c r="P42" s="164">
        <v>0</v>
      </c>
      <c r="Q42" s="89">
        <f t="shared" si="33"/>
        <v>3</v>
      </c>
      <c r="R42" s="164">
        <v>0</v>
      </c>
      <c r="S42" s="172">
        <f t="shared" si="33"/>
        <v>3</v>
      </c>
      <c r="T42" s="164">
        <v>0</v>
      </c>
      <c r="U42" s="195">
        <f t="shared" si="33"/>
        <v>3</v>
      </c>
      <c r="V42" s="187">
        <v>0</v>
      </c>
      <c r="W42" s="89">
        <f t="shared" si="33"/>
        <v>3</v>
      </c>
      <c r="X42" s="164">
        <v>0</v>
      </c>
      <c r="Y42" s="89">
        <f t="shared" si="33"/>
        <v>3</v>
      </c>
      <c r="Z42" s="164">
        <v>0</v>
      </c>
      <c r="AA42" s="89">
        <f t="shared" si="33"/>
        <v>3</v>
      </c>
      <c r="AB42" s="217">
        <f t="shared" si="31"/>
        <v>513</v>
      </c>
      <c r="AC42" s="89">
        <f t="shared" si="1"/>
        <v>36</v>
      </c>
      <c r="AD42" s="84" t="s">
        <v>29</v>
      </c>
      <c r="AG42" s="151">
        <v>3</v>
      </c>
    </row>
    <row r="43" spans="2:33" s="90" customFormat="1" ht="15" customHeight="1">
      <c r="B43" s="103"/>
      <c r="C43" s="104" t="s">
        <v>70</v>
      </c>
      <c r="D43" s="85">
        <f t="shared" ref="D43:AB43" si="35">SUM(D37:D42)</f>
        <v>1766</v>
      </c>
      <c r="E43" s="86">
        <f t="shared" si="35"/>
        <v>1301</v>
      </c>
      <c r="F43" s="85">
        <f t="shared" si="35"/>
        <v>1065</v>
      </c>
      <c r="G43" s="86">
        <f t="shared" si="35"/>
        <v>1301</v>
      </c>
      <c r="H43" s="85">
        <f t="shared" si="35"/>
        <v>1122</v>
      </c>
      <c r="I43" s="86">
        <f t="shared" si="35"/>
        <v>1301</v>
      </c>
      <c r="J43" s="85">
        <f t="shared" si="35"/>
        <v>992</v>
      </c>
      <c r="K43" s="86">
        <f t="shared" si="35"/>
        <v>1301</v>
      </c>
      <c r="L43" s="85">
        <f t="shared" si="35"/>
        <v>1204</v>
      </c>
      <c r="M43" s="86">
        <f t="shared" si="35"/>
        <v>1301</v>
      </c>
      <c r="N43" s="85">
        <f t="shared" si="35"/>
        <v>1507</v>
      </c>
      <c r="O43" s="86">
        <f t="shared" si="35"/>
        <v>1301</v>
      </c>
      <c r="P43" s="85">
        <f t="shared" si="35"/>
        <v>1186</v>
      </c>
      <c r="Q43" s="86">
        <f t="shared" si="35"/>
        <v>1301</v>
      </c>
      <c r="R43" s="85">
        <f t="shared" si="35"/>
        <v>1175</v>
      </c>
      <c r="S43" s="173">
        <f t="shared" si="35"/>
        <v>1301</v>
      </c>
      <c r="T43" s="85">
        <f t="shared" si="35"/>
        <v>1215</v>
      </c>
      <c r="U43" s="204">
        <f t="shared" si="35"/>
        <v>1301</v>
      </c>
      <c r="V43" s="188">
        <f t="shared" si="35"/>
        <v>1678</v>
      </c>
      <c r="W43" s="86">
        <f t="shared" si="35"/>
        <v>1301</v>
      </c>
      <c r="X43" s="85">
        <f t="shared" si="35"/>
        <v>1525</v>
      </c>
      <c r="Y43" s="86">
        <f t="shared" si="35"/>
        <v>1301</v>
      </c>
      <c r="Z43" s="85">
        <f t="shared" si="35"/>
        <v>1674</v>
      </c>
      <c r="AA43" s="86">
        <f t="shared" si="35"/>
        <v>1301</v>
      </c>
      <c r="AB43" s="214">
        <f t="shared" si="35"/>
        <v>16109</v>
      </c>
      <c r="AC43" s="215">
        <f>SUM(AC37:AC42)</f>
        <v>15612</v>
      </c>
      <c r="AD43" s="99"/>
      <c r="AG43" s="152"/>
    </row>
    <row r="44" spans="2:33" s="83" customFormat="1" ht="15" customHeight="1">
      <c r="B44" s="105">
        <v>37</v>
      </c>
      <c r="C44" s="106" t="s">
        <v>71</v>
      </c>
      <c r="D44" s="165">
        <v>9</v>
      </c>
      <c r="E44" s="145">
        <v>10</v>
      </c>
      <c r="F44" s="165">
        <v>10</v>
      </c>
      <c r="G44" s="87">
        <f t="shared" ref="G44:G45" si="36">E44</f>
        <v>10</v>
      </c>
      <c r="H44" s="165">
        <v>9</v>
      </c>
      <c r="I44" s="87">
        <f t="shared" ref="I44:I45" si="37">G44</f>
        <v>10</v>
      </c>
      <c r="J44" s="165">
        <v>9</v>
      </c>
      <c r="K44" s="87">
        <f t="shared" ref="K44:K45" si="38">I44</f>
        <v>10</v>
      </c>
      <c r="L44" s="165">
        <v>10</v>
      </c>
      <c r="M44" s="87">
        <f t="shared" ref="M44:M45" si="39">K44</f>
        <v>10</v>
      </c>
      <c r="N44" s="165">
        <v>9</v>
      </c>
      <c r="O44" s="87">
        <f t="shared" ref="O44:O45" si="40">M44</f>
        <v>10</v>
      </c>
      <c r="P44" s="165">
        <v>9</v>
      </c>
      <c r="Q44" s="87">
        <f t="shared" ref="Q44:Q45" si="41">O44</f>
        <v>10</v>
      </c>
      <c r="R44" s="165">
        <v>10</v>
      </c>
      <c r="S44" s="170">
        <f t="shared" ref="S44:S45" si="42">Q44</f>
        <v>10</v>
      </c>
      <c r="T44" s="201">
        <v>9</v>
      </c>
      <c r="U44" s="202">
        <f t="shared" ref="U44:U45" si="43">S44</f>
        <v>10</v>
      </c>
      <c r="V44" s="186">
        <v>10</v>
      </c>
      <c r="W44" s="87">
        <f t="shared" ref="W44:W45" si="44">U44</f>
        <v>10</v>
      </c>
      <c r="X44" s="165">
        <v>9</v>
      </c>
      <c r="Y44" s="87">
        <f t="shared" ref="Y44:Y45" si="45">W44</f>
        <v>10</v>
      </c>
      <c r="Z44" s="165">
        <v>9</v>
      </c>
      <c r="AA44" s="87">
        <f t="shared" ref="AA44:AA45" si="46">Y44</f>
        <v>10</v>
      </c>
      <c r="AB44" s="91">
        <f t="shared" si="31"/>
        <v>112</v>
      </c>
      <c r="AC44" s="87">
        <f t="shared" si="1"/>
        <v>120</v>
      </c>
      <c r="AD44" s="82" t="s">
        <v>29</v>
      </c>
      <c r="AG44" s="153">
        <v>10</v>
      </c>
    </row>
    <row r="45" spans="2:33" s="83" customFormat="1" ht="15" customHeight="1">
      <c r="B45" s="109">
        <v>38</v>
      </c>
      <c r="C45" s="110" t="s">
        <v>72</v>
      </c>
      <c r="D45" s="164">
        <v>80</v>
      </c>
      <c r="E45" s="146">
        <v>100</v>
      </c>
      <c r="F45" s="164">
        <v>89</v>
      </c>
      <c r="G45" s="89">
        <f t="shared" si="36"/>
        <v>100</v>
      </c>
      <c r="H45" s="164">
        <v>78</v>
      </c>
      <c r="I45" s="89">
        <f t="shared" si="37"/>
        <v>100</v>
      </c>
      <c r="J45" s="164">
        <v>78</v>
      </c>
      <c r="K45" s="89">
        <f t="shared" si="38"/>
        <v>100</v>
      </c>
      <c r="L45" s="164">
        <v>86</v>
      </c>
      <c r="M45" s="89">
        <f t="shared" si="39"/>
        <v>100</v>
      </c>
      <c r="N45" s="164">
        <v>81</v>
      </c>
      <c r="O45" s="89">
        <f t="shared" si="40"/>
        <v>100</v>
      </c>
      <c r="P45" s="164">
        <v>81</v>
      </c>
      <c r="Q45" s="89">
        <f t="shared" si="41"/>
        <v>100</v>
      </c>
      <c r="R45" s="164">
        <v>89</v>
      </c>
      <c r="S45" s="172">
        <f t="shared" si="42"/>
        <v>100</v>
      </c>
      <c r="T45" s="164">
        <v>80</v>
      </c>
      <c r="U45" s="195">
        <f t="shared" si="43"/>
        <v>100</v>
      </c>
      <c r="V45" s="187">
        <v>90</v>
      </c>
      <c r="W45" s="89">
        <f t="shared" si="44"/>
        <v>100</v>
      </c>
      <c r="X45" s="164">
        <v>77</v>
      </c>
      <c r="Y45" s="89">
        <f t="shared" si="45"/>
        <v>100</v>
      </c>
      <c r="Z45" s="164">
        <v>78</v>
      </c>
      <c r="AA45" s="89">
        <f t="shared" si="46"/>
        <v>100</v>
      </c>
      <c r="AB45" s="217">
        <f t="shared" si="31"/>
        <v>987</v>
      </c>
      <c r="AC45" s="89">
        <f t="shared" si="1"/>
        <v>1200</v>
      </c>
      <c r="AD45" s="84" t="s">
        <v>29</v>
      </c>
      <c r="AG45" s="151">
        <v>90</v>
      </c>
    </row>
    <row r="46" spans="2:33" s="90" customFormat="1" ht="15" customHeight="1" thickBot="1">
      <c r="B46" s="103"/>
      <c r="C46" s="104" t="s">
        <v>73</v>
      </c>
      <c r="D46" s="85">
        <f t="shared" ref="D46:AA46" si="47">SUM(D44:D45)</f>
        <v>89</v>
      </c>
      <c r="E46" s="86">
        <f t="shared" si="47"/>
        <v>110</v>
      </c>
      <c r="F46" s="85">
        <f t="shared" si="47"/>
        <v>99</v>
      </c>
      <c r="G46" s="86">
        <f t="shared" si="47"/>
        <v>110</v>
      </c>
      <c r="H46" s="85">
        <f t="shared" si="47"/>
        <v>87</v>
      </c>
      <c r="I46" s="86">
        <f t="shared" si="47"/>
        <v>110</v>
      </c>
      <c r="J46" s="85">
        <f t="shared" si="47"/>
        <v>87</v>
      </c>
      <c r="K46" s="86">
        <f t="shared" si="47"/>
        <v>110</v>
      </c>
      <c r="L46" s="85">
        <f t="shared" si="47"/>
        <v>96</v>
      </c>
      <c r="M46" s="86">
        <f t="shared" si="47"/>
        <v>110</v>
      </c>
      <c r="N46" s="85">
        <f t="shared" si="47"/>
        <v>90</v>
      </c>
      <c r="O46" s="86">
        <f t="shared" si="47"/>
        <v>110</v>
      </c>
      <c r="P46" s="85">
        <f t="shared" si="47"/>
        <v>90</v>
      </c>
      <c r="Q46" s="86">
        <f t="shared" si="47"/>
        <v>110</v>
      </c>
      <c r="R46" s="85">
        <f t="shared" si="47"/>
        <v>99</v>
      </c>
      <c r="S46" s="173">
        <f t="shared" si="47"/>
        <v>110</v>
      </c>
      <c r="T46" s="196">
        <f t="shared" si="47"/>
        <v>89</v>
      </c>
      <c r="U46" s="197">
        <f t="shared" si="47"/>
        <v>110</v>
      </c>
      <c r="V46" s="188">
        <f t="shared" si="47"/>
        <v>100</v>
      </c>
      <c r="W46" s="86">
        <f t="shared" si="47"/>
        <v>110</v>
      </c>
      <c r="X46" s="85">
        <f t="shared" si="47"/>
        <v>86</v>
      </c>
      <c r="Y46" s="86">
        <f t="shared" si="47"/>
        <v>110</v>
      </c>
      <c r="Z46" s="85">
        <f t="shared" si="47"/>
        <v>87</v>
      </c>
      <c r="AA46" s="86">
        <f t="shared" si="47"/>
        <v>110</v>
      </c>
      <c r="AB46" s="214">
        <f>SUM(AB44:AB45)</f>
        <v>1099</v>
      </c>
      <c r="AC46" s="215">
        <f>SUM(AC44:AC45)</f>
        <v>1320</v>
      </c>
      <c r="AD46" s="99"/>
      <c r="AG46" s="152"/>
    </row>
    <row r="47" spans="2:33" s="83" customFormat="1" ht="15" customHeight="1" thickTop="1">
      <c r="B47" s="141">
        <v>39</v>
      </c>
      <c r="C47" s="106" t="s">
        <v>74</v>
      </c>
      <c r="D47" s="165">
        <v>1560</v>
      </c>
      <c r="E47" s="145">
        <v>6000</v>
      </c>
      <c r="F47" s="165">
        <v>0</v>
      </c>
      <c r="G47" s="87">
        <f>MAX(200,ROUNDUP(F47,-2))</f>
        <v>200</v>
      </c>
      <c r="H47" s="165">
        <v>0</v>
      </c>
      <c r="I47" s="87">
        <f>MAX(200,ROUNDUP(H47,-2))</f>
        <v>200</v>
      </c>
      <c r="J47" s="165">
        <v>4992</v>
      </c>
      <c r="K47" s="87">
        <f>MAX(200,ROUNDUP(J47,-2))</f>
        <v>5000</v>
      </c>
      <c r="L47" s="165">
        <v>4584</v>
      </c>
      <c r="M47" s="87">
        <f>MAX(200,ROUNDUP(L47,-2))</f>
        <v>4600</v>
      </c>
      <c r="N47" s="180">
        <v>6120</v>
      </c>
      <c r="O47" s="87">
        <f>MAX(200,ROUNDUP(N47,-2))</f>
        <v>6200</v>
      </c>
      <c r="P47" s="165">
        <v>16152</v>
      </c>
      <c r="Q47" s="87">
        <f>MAX(200,ROUNDUP(P47,-2))</f>
        <v>16200</v>
      </c>
      <c r="R47" s="165">
        <v>19536</v>
      </c>
      <c r="S47" s="170">
        <f>MAX(200,ROUNDUP(R47,-2))</f>
        <v>19600</v>
      </c>
      <c r="T47" s="191">
        <v>25584</v>
      </c>
      <c r="U47" s="192">
        <f>MAX(200,ROUNDUP(T47,-2))</f>
        <v>25600</v>
      </c>
      <c r="V47" s="165">
        <v>25632</v>
      </c>
      <c r="W47" s="87">
        <f>MAX(200,ROUNDUP(V47,-2))</f>
        <v>25700</v>
      </c>
      <c r="X47" s="165">
        <v>23400</v>
      </c>
      <c r="Y47" s="87">
        <f>MAX(200,ROUNDUP(X47,-2))</f>
        <v>23400</v>
      </c>
      <c r="Z47" s="180">
        <v>15984</v>
      </c>
      <c r="AA47" s="87">
        <f>MAX(200,ROUNDUP(Z47,-2))</f>
        <v>16000</v>
      </c>
      <c r="AB47" s="91">
        <f t="shared" ref="AB47:AB60" si="48">SUMIFS($D47:$AA47,$D$5:$AA$5,"="&amp;AB$5)</f>
        <v>143544</v>
      </c>
      <c r="AC47" s="87">
        <f t="shared" si="1"/>
        <v>148700</v>
      </c>
      <c r="AD47" s="82" t="s">
        <v>75</v>
      </c>
      <c r="AG47" s="153" t="s">
        <v>34</v>
      </c>
    </row>
    <row r="48" spans="2:33" s="83" customFormat="1" ht="15" customHeight="1">
      <c r="B48" s="142">
        <v>40</v>
      </c>
      <c r="C48" s="108" t="s">
        <v>76</v>
      </c>
      <c r="D48" s="163">
        <v>0</v>
      </c>
      <c r="E48" s="147">
        <v>150</v>
      </c>
      <c r="F48" s="163">
        <v>0</v>
      </c>
      <c r="G48" s="88">
        <f t="shared" ref="G48:AA60" si="49">E48</f>
        <v>150</v>
      </c>
      <c r="H48" s="163">
        <v>0</v>
      </c>
      <c r="I48" s="88">
        <f t="shared" si="49"/>
        <v>150</v>
      </c>
      <c r="J48" s="163">
        <v>0</v>
      </c>
      <c r="K48" s="88">
        <f t="shared" si="49"/>
        <v>150</v>
      </c>
      <c r="L48" s="163">
        <v>0</v>
      </c>
      <c r="M48" s="88">
        <f t="shared" si="49"/>
        <v>150</v>
      </c>
      <c r="N48" s="181">
        <v>0</v>
      </c>
      <c r="O48" s="88">
        <f t="shared" si="49"/>
        <v>150</v>
      </c>
      <c r="P48" s="163">
        <v>20</v>
      </c>
      <c r="Q48" s="88">
        <f t="shared" si="49"/>
        <v>150</v>
      </c>
      <c r="R48" s="163">
        <v>30</v>
      </c>
      <c r="S48" s="171">
        <f t="shared" si="49"/>
        <v>150</v>
      </c>
      <c r="T48" s="176">
        <v>1150</v>
      </c>
      <c r="U48" s="88">
        <f t="shared" si="49"/>
        <v>150</v>
      </c>
      <c r="V48" s="163">
        <v>2976</v>
      </c>
      <c r="W48" s="88">
        <f t="shared" si="49"/>
        <v>150</v>
      </c>
      <c r="X48" s="163">
        <v>2712</v>
      </c>
      <c r="Y48" s="88">
        <f t="shared" si="49"/>
        <v>150</v>
      </c>
      <c r="Z48" s="181">
        <v>1218</v>
      </c>
      <c r="AA48" s="88">
        <f t="shared" si="49"/>
        <v>150</v>
      </c>
      <c r="AB48" s="92">
        <f t="shared" si="48"/>
        <v>8106</v>
      </c>
      <c r="AC48" s="88">
        <f t="shared" si="1"/>
        <v>1800</v>
      </c>
      <c r="AD48" s="79" t="s">
        <v>29</v>
      </c>
      <c r="AG48" s="150">
        <v>150</v>
      </c>
    </row>
    <row r="49" spans="2:33" s="83" customFormat="1" ht="15" customHeight="1">
      <c r="B49" s="142">
        <v>41</v>
      </c>
      <c r="C49" s="108" t="s">
        <v>77</v>
      </c>
      <c r="D49" s="163">
        <v>8</v>
      </c>
      <c r="E49" s="147">
        <v>100</v>
      </c>
      <c r="F49" s="163">
        <v>9</v>
      </c>
      <c r="G49" s="88">
        <f t="shared" si="49"/>
        <v>100</v>
      </c>
      <c r="H49" s="163">
        <v>8</v>
      </c>
      <c r="I49" s="88">
        <f t="shared" si="49"/>
        <v>100</v>
      </c>
      <c r="J49" s="163">
        <v>9</v>
      </c>
      <c r="K49" s="88">
        <f t="shared" si="49"/>
        <v>100</v>
      </c>
      <c r="L49" s="163">
        <v>9</v>
      </c>
      <c r="M49" s="88">
        <f t="shared" si="49"/>
        <v>100</v>
      </c>
      <c r="N49" s="181">
        <v>9</v>
      </c>
      <c r="O49" s="88">
        <f t="shared" si="49"/>
        <v>100</v>
      </c>
      <c r="P49" s="163">
        <v>15</v>
      </c>
      <c r="Q49" s="88">
        <f t="shared" si="49"/>
        <v>100</v>
      </c>
      <c r="R49" s="163">
        <v>16</v>
      </c>
      <c r="S49" s="171">
        <f t="shared" si="49"/>
        <v>100</v>
      </c>
      <c r="T49" s="179">
        <v>13</v>
      </c>
      <c r="U49" s="88">
        <f t="shared" si="49"/>
        <v>100</v>
      </c>
      <c r="V49" s="163">
        <v>10</v>
      </c>
      <c r="W49" s="88">
        <f t="shared" si="49"/>
        <v>100</v>
      </c>
      <c r="X49" s="163">
        <v>2</v>
      </c>
      <c r="Y49" s="88">
        <f t="shared" si="49"/>
        <v>100</v>
      </c>
      <c r="Z49" s="181">
        <v>6</v>
      </c>
      <c r="AA49" s="88">
        <f t="shared" si="49"/>
        <v>100</v>
      </c>
      <c r="AB49" s="92">
        <f t="shared" si="48"/>
        <v>114</v>
      </c>
      <c r="AC49" s="88">
        <f t="shared" si="1"/>
        <v>1200</v>
      </c>
      <c r="AD49" s="79" t="s">
        <v>29</v>
      </c>
      <c r="AG49" s="150">
        <v>100</v>
      </c>
    </row>
    <row r="50" spans="2:33" s="83" customFormat="1" ht="15" customHeight="1">
      <c r="B50" s="142">
        <v>42</v>
      </c>
      <c r="C50" s="108" t="s">
        <v>78</v>
      </c>
      <c r="D50" s="163">
        <v>120</v>
      </c>
      <c r="E50" s="147">
        <v>100</v>
      </c>
      <c r="F50" s="163">
        <v>0</v>
      </c>
      <c r="G50" s="88">
        <f t="shared" si="49"/>
        <v>100</v>
      </c>
      <c r="H50" s="163">
        <v>0</v>
      </c>
      <c r="I50" s="88">
        <f t="shared" si="49"/>
        <v>100</v>
      </c>
      <c r="J50" s="163">
        <v>0</v>
      </c>
      <c r="K50" s="88">
        <f t="shared" si="49"/>
        <v>100</v>
      </c>
      <c r="L50" s="163">
        <v>0</v>
      </c>
      <c r="M50" s="88">
        <f t="shared" si="49"/>
        <v>100</v>
      </c>
      <c r="N50" s="181">
        <v>0</v>
      </c>
      <c r="O50" s="88">
        <f t="shared" si="49"/>
        <v>100</v>
      </c>
      <c r="P50" s="163">
        <v>0</v>
      </c>
      <c r="Q50" s="88">
        <f t="shared" si="49"/>
        <v>100</v>
      </c>
      <c r="R50" s="163">
        <v>0</v>
      </c>
      <c r="S50" s="171">
        <f t="shared" si="49"/>
        <v>100</v>
      </c>
      <c r="T50" s="176">
        <v>0</v>
      </c>
      <c r="U50" s="88">
        <f t="shared" si="49"/>
        <v>100</v>
      </c>
      <c r="V50" s="163">
        <v>24</v>
      </c>
      <c r="W50" s="88">
        <f t="shared" si="49"/>
        <v>100</v>
      </c>
      <c r="X50" s="163">
        <v>1176</v>
      </c>
      <c r="Y50" s="88">
        <f t="shared" si="49"/>
        <v>100</v>
      </c>
      <c r="Z50" s="181">
        <v>0</v>
      </c>
      <c r="AA50" s="88">
        <f t="shared" si="49"/>
        <v>100</v>
      </c>
      <c r="AB50" s="92">
        <f t="shared" si="48"/>
        <v>1320</v>
      </c>
      <c r="AC50" s="88">
        <f t="shared" si="1"/>
        <v>1200</v>
      </c>
      <c r="AD50" s="79" t="s">
        <v>29</v>
      </c>
      <c r="AG50" s="150">
        <v>1000</v>
      </c>
    </row>
    <row r="51" spans="2:33" s="83" customFormat="1" ht="15" customHeight="1">
      <c r="B51" s="142">
        <v>43</v>
      </c>
      <c r="C51" s="108" t="s">
        <v>79</v>
      </c>
      <c r="D51" s="163">
        <v>0</v>
      </c>
      <c r="E51" s="147">
        <v>50</v>
      </c>
      <c r="F51" s="163">
        <v>24</v>
      </c>
      <c r="G51" s="88">
        <f t="shared" si="49"/>
        <v>50</v>
      </c>
      <c r="H51" s="163">
        <v>24</v>
      </c>
      <c r="I51" s="88">
        <f t="shared" si="49"/>
        <v>50</v>
      </c>
      <c r="J51" s="163">
        <v>24</v>
      </c>
      <c r="K51" s="88">
        <f t="shared" si="49"/>
        <v>50</v>
      </c>
      <c r="L51" s="163">
        <v>48</v>
      </c>
      <c r="M51" s="88">
        <f t="shared" si="49"/>
        <v>50</v>
      </c>
      <c r="N51" s="181">
        <v>24</v>
      </c>
      <c r="O51" s="88">
        <f t="shared" si="49"/>
        <v>50</v>
      </c>
      <c r="P51" s="163">
        <v>48</v>
      </c>
      <c r="Q51" s="88">
        <f t="shared" si="49"/>
        <v>50</v>
      </c>
      <c r="R51" s="163">
        <v>96</v>
      </c>
      <c r="S51" s="171">
        <f t="shared" si="49"/>
        <v>50</v>
      </c>
      <c r="T51" s="176">
        <v>120</v>
      </c>
      <c r="U51" s="88">
        <f t="shared" si="49"/>
        <v>50</v>
      </c>
      <c r="V51" s="163">
        <v>528</v>
      </c>
      <c r="W51" s="88">
        <f t="shared" si="49"/>
        <v>50</v>
      </c>
      <c r="X51" s="163">
        <v>816</v>
      </c>
      <c r="Y51" s="88">
        <f t="shared" si="49"/>
        <v>50</v>
      </c>
      <c r="Z51" s="181">
        <v>168</v>
      </c>
      <c r="AA51" s="88">
        <f t="shared" si="49"/>
        <v>50</v>
      </c>
      <c r="AB51" s="92">
        <f t="shared" si="48"/>
        <v>1920</v>
      </c>
      <c r="AC51" s="88">
        <f t="shared" si="1"/>
        <v>600</v>
      </c>
      <c r="AD51" s="79" t="s">
        <v>29</v>
      </c>
      <c r="AG51" s="150">
        <v>100</v>
      </c>
    </row>
    <row r="52" spans="2:33" s="83" customFormat="1" ht="15" customHeight="1">
      <c r="B52" s="142">
        <v>44</v>
      </c>
      <c r="C52" s="108" t="s">
        <v>80</v>
      </c>
      <c r="D52" s="163">
        <v>19</v>
      </c>
      <c r="E52" s="147">
        <v>30</v>
      </c>
      <c r="F52" s="163">
        <v>0</v>
      </c>
      <c r="G52" s="88">
        <f t="shared" si="49"/>
        <v>30</v>
      </c>
      <c r="H52" s="163">
        <v>0</v>
      </c>
      <c r="I52" s="88">
        <f t="shared" si="49"/>
        <v>30</v>
      </c>
      <c r="J52" s="163">
        <v>7</v>
      </c>
      <c r="K52" s="88">
        <f t="shared" si="49"/>
        <v>30</v>
      </c>
      <c r="L52" s="163">
        <v>10</v>
      </c>
      <c r="M52" s="88">
        <f t="shared" si="49"/>
        <v>30</v>
      </c>
      <c r="N52" s="181">
        <v>0</v>
      </c>
      <c r="O52" s="88">
        <f t="shared" si="49"/>
        <v>30</v>
      </c>
      <c r="P52" s="163">
        <v>384</v>
      </c>
      <c r="Q52" s="88">
        <f t="shared" si="49"/>
        <v>30</v>
      </c>
      <c r="R52" s="163">
        <v>662</v>
      </c>
      <c r="S52" s="171">
        <f t="shared" si="49"/>
        <v>30</v>
      </c>
      <c r="T52" s="176">
        <v>187</v>
      </c>
      <c r="U52" s="88">
        <f t="shared" si="49"/>
        <v>30</v>
      </c>
      <c r="V52" s="163">
        <v>636</v>
      </c>
      <c r="W52" s="88">
        <f t="shared" si="49"/>
        <v>30</v>
      </c>
      <c r="X52" s="163">
        <v>386</v>
      </c>
      <c r="Y52" s="88">
        <f t="shared" si="49"/>
        <v>30</v>
      </c>
      <c r="Z52" s="181">
        <v>77</v>
      </c>
      <c r="AA52" s="88">
        <f t="shared" si="49"/>
        <v>30</v>
      </c>
      <c r="AB52" s="92">
        <f t="shared" si="48"/>
        <v>2368</v>
      </c>
      <c r="AC52" s="88">
        <f t="shared" si="1"/>
        <v>360</v>
      </c>
      <c r="AD52" s="79" t="s">
        <v>29</v>
      </c>
      <c r="AG52" s="150">
        <v>30</v>
      </c>
    </row>
    <row r="53" spans="2:33" s="83" customFormat="1" ht="15" customHeight="1">
      <c r="B53" s="142">
        <v>45</v>
      </c>
      <c r="C53" s="108" t="s">
        <v>81</v>
      </c>
      <c r="D53" s="163">
        <v>195</v>
      </c>
      <c r="E53" s="147">
        <v>220</v>
      </c>
      <c r="F53" s="163">
        <v>286</v>
      </c>
      <c r="G53" s="88">
        <f t="shared" si="49"/>
        <v>220</v>
      </c>
      <c r="H53" s="163">
        <v>277</v>
      </c>
      <c r="I53" s="88">
        <f t="shared" si="49"/>
        <v>220</v>
      </c>
      <c r="J53" s="163">
        <v>266</v>
      </c>
      <c r="K53" s="88">
        <f t="shared" si="49"/>
        <v>220</v>
      </c>
      <c r="L53" s="163">
        <v>268</v>
      </c>
      <c r="M53" s="88">
        <f t="shared" si="49"/>
        <v>220</v>
      </c>
      <c r="N53" s="181">
        <v>272</v>
      </c>
      <c r="O53" s="88">
        <f t="shared" si="49"/>
        <v>220</v>
      </c>
      <c r="P53" s="163">
        <v>301</v>
      </c>
      <c r="Q53" s="88">
        <f t="shared" si="49"/>
        <v>220</v>
      </c>
      <c r="R53" s="163">
        <v>297</v>
      </c>
      <c r="S53" s="171">
        <f t="shared" si="49"/>
        <v>220</v>
      </c>
      <c r="T53" s="176">
        <v>297</v>
      </c>
      <c r="U53" s="88">
        <f t="shared" si="49"/>
        <v>220</v>
      </c>
      <c r="V53" s="163">
        <v>306</v>
      </c>
      <c r="W53" s="88">
        <f t="shared" si="49"/>
        <v>220</v>
      </c>
      <c r="X53" s="163">
        <v>290</v>
      </c>
      <c r="Y53" s="88">
        <f t="shared" si="49"/>
        <v>220</v>
      </c>
      <c r="Z53" s="181">
        <v>260</v>
      </c>
      <c r="AA53" s="88">
        <f t="shared" si="49"/>
        <v>220</v>
      </c>
      <c r="AB53" s="92">
        <f t="shared" si="48"/>
        <v>3315</v>
      </c>
      <c r="AC53" s="88">
        <f t="shared" si="1"/>
        <v>2640</v>
      </c>
      <c r="AD53" s="79" t="s">
        <v>29</v>
      </c>
      <c r="AG53" s="150">
        <v>220</v>
      </c>
    </row>
    <row r="54" spans="2:33" s="83" customFormat="1" ht="15" customHeight="1">
      <c r="B54" s="142">
        <v>46</v>
      </c>
      <c r="C54" s="108" t="s">
        <v>82</v>
      </c>
      <c r="D54" s="163">
        <v>11</v>
      </c>
      <c r="E54" s="147">
        <v>50</v>
      </c>
      <c r="F54" s="163">
        <v>0</v>
      </c>
      <c r="G54" s="88">
        <f t="shared" si="49"/>
        <v>50</v>
      </c>
      <c r="H54" s="163">
        <v>0</v>
      </c>
      <c r="I54" s="88">
        <f t="shared" si="49"/>
        <v>50</v>
      </c>
      <c r="J54" s="163">
        <v>0</v>
      </c>
      <c r="K54" s="88">
        <f t="shared" si="49"/>
        <v>50</v>
      </c>
      <c r="L54" s="163">
        <v>0</v>
      </c>
      <c r="M54" s="88">
        <f t="shared" si="49"/>
        <v>50</v>
      </c>
      <c r="N54" s="181">
        <v>2</v>
      </c>
      <c r="O54" s="88">
        <f t="shared" si="49"/>
        <v>50</v>
      </c>
      <c r="P54" s="163">
        <v>1</v>
      </c>
      <c r="Q54" s="88">
        <f t="shared" si="49"/>
        <v>50</v>
      </c>
      <c r="R54" s="163">
        <v>6</v>
      </c>
      <c r="S54" s="171">
        <f t="shared" si="49"/>
        <v>50</v>
      </c>
      <c r="T54" s="176">
        <v>35</v>
      </c>
      <c r="U54" s="88">
        <f t="shared" si="49"/>
        <v>50</v>
      </c>
      <c r="V54" s="163">
        <v>20</v>
      </c>
      <c r="W54" s="88">
        <f t="shared" si="49"/>
        <v>50</v>
      </c>
      <c r="X54" s="163">
        <v>0</v>
      </c>
      <c r="Y54" s="88">
        <f t="shared" si="49"/>
        <v>50</v>
      </c>
      <c r="Z54" s="181">
        <v>7</v>
      </c>
      <c r="AA54" s="88">
        <f t="shared" si="49"/>
        <v>50</v>
      </c>
      <c r="AB54" s="92">
        <f t="shared" si="48"/>
        <v>82</v>
      </c>
      <c r="AC54" s="88">
        <f t="shared" si="1"/>
        <v>600</v>
      </c>
      <c r="AD54" s="79" t="s">
        <v>29</v>
      </c>
      <c r="AG54" s="150">
        <v>50</v>
      </c>
    </row>
    <row r="55" spans="2:33" s="83" customFormat="1" ht="15" customHeight="1">
      <c r="B55" s="142">
        <v>47</v>
      </c>
      <c r="C55" s="108" t="s">
        <v>83</v>
      </c>
      <c r="D55" s="163">
        <v>0</v>
      </c>
      <c r="E55" s="147">
        <v>200</v>
      </c>
      <c r="F55" s="163">
        <v>24</v>
      </c>
      <c r="G55" s="88">
        <f t="shared" si="49"/>
        <v>200</v>
      </c>
      <c r="H55" s="163">
        <v>24</v>
      </c>
      <c r="I55" s="88">
        <f t="shared" si="49"/>
        <v>200</v>
      </c>
      <c r="J55" s="163">
        <v>106</v>
      </c>
      <c r="K55" s="88">
        <f>I55</f>
        <v>200</v>
      </c>
      <c r="L55" s="163">
        <v>7</v>
      </c>
      <c r="M55" s="88">
        <f>K55</f>
        <v>200</v>
      </c>
      <c r="N55" s="181">
        <v>31</v>
      </c>
      <c r="O55" s="88">
        <f>M55</f>
        <v>200</v>
      </c>
      <c r="P55" s="163">
        <v>43</v>
      </c>
      <c r="Q55" s="88">
        <f t="shared" si="49"/>
        <v>200</v>
      </c>
      <c r="R55" s="163">
        <v>24</v>
      </c>
      <c r="S55" s="171">
        <f t="shared" si="49"/>
        <v>200</v>
      </c>
      <c r="T55" s="176">
        <v>934</v>
      </c>
      <c r="U55" s="88">
        <f t="shared" si="49"/>
        <v>200</v>
      </c>
      <c r="V55" s="163">
        <v>0</v>
      </c>
      <c r="W55" s="88">
        <f t="shared" si="49"/>
        <v>200</v>
      </c>
      <c r="X55" s="163">
        <v>0</v>
      </c>
      <c r="Y55" s="88">
        <f t="shared" si="49"/>
        <v>200</v>
      </c>
      <c r="Z55" s="181">
        <v>0</v>
      </c>
      <c r="AA55" s="88">
        <f t="shared" si="49"/>
        <v>200</v>
      </c>
      <c r="AB55" s="92">
        <f t="shared" si="48"/>
        <v>1193</v>
      </c>
      <c r="AC55" s="88">
        <f t="shared" si="1"/>
        <v>2400</v>
      </c>
      <c r="AD55" s="79" t="s">
        <v>27</v>
      </c>
      <c r="AG55" s="150">
        <v>5000</v>
      </c>
    </row>
    <row r="56" spans="2:33" s="83" customFormat="1" ht="15" customHeight="1">
      <c r="B56" s="143">
        <v>48</v>
      </c>
      <c r="C56" s="110" t="s">
        <v>84</v>
      </c>
      <c r="D56" s="164">
        <v>1140</v>
      </c>
      <c r="E56" s="146">
        <v>500</v>
      </c>
      <c r="F56" s="164">
        <v>661</v>
      </c>
      <c r="G56" s="89">
        <f t="shared" si="49"/>
        <v>500</v>
      </c>
      <c r="H56" s="164">
        <v>457</v>
      </c>
      <c r="I56" s="89">
        <f t="shared" si="49"/>
        <v>500</v>
      </c>
      <c r="J56" s="164">
        <v>0</v>
      </c>
      <c r="K56" s="88">
        <f>I56</f>
        <v>500</v>
      </c>
      <c r="L56" s="164">
        <v>3</v>
      </c>
      <c r="M56" s="89">
        <f>K56</f>
        <v>500</v>
      </c>
      <c r="N56" s="182">
        <v>226</v>
      </c>
      <c r="O56" s="89">
        <f>M56</f>
        <v>500</v>
      </c>
      <c r="P56" s="164">
        <v>65</v>
      </c>
      <c r="Q56" s="89">
        <f t="shared" si="49"/>
        <v>500</v>
      </c>
      <c r="R56" s="164">
        <v>19</v>
      </c>
      <c r="S56" s="206">
        <v>1300</v>
      </c>
      <c r="T56" s="177">
        <v>23</v>
      </c>
      <c r="U56" s="89">
        <f>S56</f>
        <v>1300</v>
      </c>
      <c r="V56" s="164">
        <v>14</v>
      </c>
      <c r="W56" s="89">
        <f>U56</f>
        <v>1300</v>
      </c>
      <c r="X56" s="164">
        <v>541</v>
      </c>
      <c r="Y56" s="89">
        <f>W56</f>
        <v>1300</v>
      </c>
      <c r="Z56" s="182">
        <v>1557</v>
      </c>
      <c r="AA56" s="89">
        <f>Y56</f>
        <v>1300</v>
      </c>
      <c r="AB56" s="217">
        <f t="shared" si="48"/>
        <v>4706</v>
      </c>
      <c r="AC56" s="89">
        <f t="shared" si="1"/>
        <v>10000</v>
      </c>
      <c r="AD56" s="84" t="s">
        <v>85</v>
      </c>
      <c r="AG56" s="151" t="s">
        <v>86</v>
      </c>
    </row>
    <row r="57" spans="2:33" s="90" customFormat="1" ht="15" customHeight="1">
      <c r="B57" s="103"/>
      <c r="C57" s="213" t="s">
        <v>87</v>
      </c>
      <c r="D57" s="214">
        <f t="shared" ref="D57:AA57" si="50">SUM(D47:D56)</f>
        <v>3053</v>
      </c>
      <c r="E57" s="215">
        <f t="shared" si="50"/>
        <v>7400</v>
      </c>
      <c r="F57" s="85">
        <f t="shared" si="50"/>
        <v>1004</v>
      </c>
      <c r="G57" s="86">
        <f t="shared" si="50"/>
        <v>1600</v>
      </c>
      <c r="H57" s="85">
        <f t="shared" si="50"/>
        <v>790</v>
      </c>
      <c r="I57" s="86">
        <f t="shared" si="50"/>
        <v>1600</v>
      </c>
      <c r="J57" s="85">
        <f t="shared" si="50"/>
        <v>5404</v>
      </c>
      <c r="K57" s="86">
        <f t="shared" si="50"/>
        <v>6400</v>
      </c>
      <c r="L57" s="85">
        <f t="shared" si="50"/>
        <v>4929</v>
      </c>
      <c r="M57" s="86">
        <f t="shared" si="50"/>
        <v>6000</v>
      </c>
      <c r="N57" s="85">
        <f t="shared" si="50"/>
        <v>6684</v>
      </c>
      <c r="O57" s="86">
        <f t="shared" si="50"/>
        <v>7600</v>
      </c>
      <c r="P57" s="85">
        <f t="shared" si="50"/>
        <v>17029</v>
      </c>
      <c r="Q57" s="86">
        <f t="shared" si="50"/>
        <v>17600</v>
      </c>
      <c r="R57" s="85">
        <f t="shared" si="50"/>
        <v>20686</v>
      </c>
      <c r="S57" s="173">
        <f t="shared" si="50"/>
        <v>21800</v>
      </c>
      <c r="T57" s="178">
        <f t="shared" si="50"/>
        <v>28343</v>
      </c>
      <c r="U57" s="86">
        <f t="shared" si="50"/>
        <v>27800</v>
      </c>
      <c r="V57" s="85">
        <f t="shared" si="50"/>
        <v>30146</v>
      </c>
      <c r="W57" s="86">
        <f t="shared" si="50"/>
        <v>27900</v>
      </c>
      <c r="X57" s="85">
        <f t="shared" si="50"/>
        <v>29323</v>
      </c>
      <c r="Y57" s="86">
        <f t="shared" si="50"/>
        <v>25600</v>
      </c>
      <c r="Z57" s="85">
        <f t="shared" si="50"/>
        <v>19277</v>
      </c>
      <c r="AA57" s="86">
        <f t="shared" si="50"/>
        <v>18200</v>
      </c>
      <c r="AB57" s="214">
        <f>SUM(AB47:AB56)</f>
        <v>166668</v>
      </c>
      <c r="AC57" s="215">
        <f>SUM(AC47:AC56)</f>
        <v>169500</v>
      </c>
      <c r="AD57" s="99"/>
      <c r="AG57" s="152"/>
    </row>
    <row r="58" spans="2:33" s="83" customFormat="1" ht="15" customHeight="1">
      <c r="B58" s="141">
        <v>49</v>
      </c>
      <c r="C58" s="106" t="s">
        <v>88</v>
      </c>
      <c r="D58" s="165">
        <v>72</v>
      </c>
      <c r="E58" s="145">
        <v>300</v>
      </c>
      <c r="F58" s="165">
        <v>216</v>
      </c>
      <c r="G58" s="87">
        <f t="shared" si="49"/>
        <v>300</v>
      </c>
      <c r="H58" s="165">
        <v>192</v>
      </c>
      <c r="I58" s="87">
        <f t="shared" si="49"/>
        <v>300</v>
      </c>
      <c r="J58" s="165">
        <v>168</v>
      </c>
      <c r="K58" s="87">
        <f t="shared" si="49"/>
        <v>300</v>
      </c>
      <c r="L58" s="165">
        <v>264</v>
      </c>
      <c r="M58" s="87">
        <f t="shared" si="49"/>
        <v>300</v>
      </c>
      <c r="N58" s="165">
        <v>96</v>
      </c>
      <c r="O58" s="87">
        <v>1700</v>
      </c>
      <c r="P58" s="165">
        <v>336</v>
      </c>
      <c r="Q58" s="87">
        <f t="shared" si="49"/>
        <v>1700</v>
      </c>
      <c r="R58" s="165">
        <v>240</v>
      </c>
      <c r="S58" s="170">
        <f t="shared" si="49"/>
        <v>1700</v>
      </c>
      <c r="T58" s="175">
        <v>600</v>
      </c>
      <c r="U58" s="87">
        <f t="shared" si="49"/>
        <v>1700</v>
      </c>
      <c r="V58" s="165">
        <v>336</v>
      </c>
      <c r="W58" s="87">
        <f t="shared" si="49"/>
        <v>1700</v>
      </c>
      <c r="X58" s="165">
        <v>312</v>
      </c>
      <c r="Y58" s="87">
        <f t="shared" si="49"/>
        <v>1700</v>
      </c>
      <c r="Z58" s="165">
        <v>336</v>
      </c>
      <c r="AA58" s="87">
        <f t="shared" si="49"/>
        <v>1700</v>
      </c>
      <c r="AB58" s="91">
        <f t="shared" si="48"/>
        <v>3168</v>
      </c>
      <c r="AC58" s="87">
        <f t="shared" si="1"/>
        <v>13400</v>
      </c>
      <c r="AD58" s="79" t="s">
        <v>29</v>
      </c>
      <c r="AG58" s="183">
        <v>300</v>
      </c>
    </row>
    <row r="59" spans="2:33" s="83" customFormat="1" ht="15" customHeight="1">
      <c r="B59" s="142">
        <v>50</v>
      </c>
      <c r="C59" s="108" t="s">
        <v>89</v>
      </c>
      <c r="D59" s="163">
        <v>4240</v>
      </c>
      <c r="E59" s="147">
        <v>200</v>
      </c>
      <c r="F59" s="163">
        <v>1574</v>
      </c>
      <c r="G59" s="88">
        <f t="shared" si="49"/>
        <v>200</v>
      </c>
      <c r="H59" s="163">
        <v>0</v>
      </c>
      <c r="I59" s="88">
        <f t="shared" si="49"/>
        <v>200</v>
      </c>
      <c r="J59" s="163">
        <v>0</v>
      </c>
      <c r="K59" s="88">
        <f t="shared" si="49"/>
        <v>200</v>
      </c>
      <c r="L59" s="163">
        <v>0</v>
      </c>
      <c r="M59" s="88">
        <f t="shared" si="49"/>
        <v>200</v>
      </c>
      <c r="N59" s="163">
        <v>0</v>
      </c>
      <c r="O59" s="88">
        <f t="shared" si="49"/>
        <v>200</v>
      </c>
      <c r="P59" s="163">
        <v>0</v>
      </c>
      <c r="Q59" s="88">
        <f t="shared" si="49"/>
        <v>200</v>
      </c>
      <c r="R59" s="163">
        <v>0</v>
      </c>
      <c r="S59" s="171">
        <f t="shared" si="49"/>
        <v>200</v>
      </c>
      <c r="T59" s="176">
        <v>0</v>
      </c>
      <c r="U59" s="88">
        <f t="shared" si="49"/>
        <v>200</v>
      </c>
      <c r="V59" s="163">
        <v>0</v>
      </c>
      <c r="W59" s="88">
        <f t="shared" si="49"/>
        <v>200</v>
      </c>
      <c r="X59" s="163">
        <v>0</v>
      </c>
      <c r="Y59" s="88">
        <f t="shared" si="49"/>
        <v>200</v>
      </c>
      <c r="Z59" s="163">
        <v>4170</v>
      </c>
      <c r="AA59" s="88">
        <f t="shared" si="49"/>
        <v>200</v>
      </c>
      <c r="AB59" s="92">
        <f t="shared" si="48"/>
        <v>9984</v>
      </c>
      <c r="AC59" s="88">
        <f t="shared" si="1"/>
        <v>2400</v>
      </c>
      <c r="AD59" s="79" t="s">
        <v>29</v>
      </c>
      <c r="AG59" s="184">
        <v>100</v>
      </c>
    </row>
    <row r="60" spans="2:33" s="83" customFormat="1" ht="15" customHeight="1">
      <c r="B60" s="143">
        <v>51</v>
      </c>
      <c r="C60" s="110" t="s">
        <v>90</v>
      </c>
      <c r="D60" s="164">
        <v>0</v>
      </c>
      <c r="E60" s="146">
        <v>150</v>
      </c>
      <c r="F60" s="164">
        <v>108</v>
      </c>
      <c r="G60" s="89">
        <f t="shared" si="49"/>
        <v>150</v>
      </c>
      <c r="H60" s="164">
        <v>6</v>
      </c>
      <c r="I60" s="89">
        <f t="shared" si="49"/>
        <v>150</v>
      </c>
      <c r="J60" s="164">
        <v>6</v>
      </c>
      <c r="K60" s="89">
        <f t="shared" si="49"/>
        <v>150</v>
      </c>
      <c r="L60" s="164">
        <v>18</v>
      </c>
      <c r="M60" s="89">
        <f t="shared" si="49"/>
        <v>150</v>
      </c>
      <c r="N60" s="164">
        <v>0</v>
      </c>
      <c r="O60" s="89">
        <f t="shared" si="49"/>
        <v>150</v>
      </c>
      <c r="P60" s="164">
        <v>6</v>
      </c>
      <c r="Q60" s="89">
        <f t="shared" si="49"/>
        <v>150</v>
      </c>
      <c r="R60" s="164">
        <v>1170</v>
      </c>
      <c r="S60" s="172">
        <f t="shared" si="49"/>
        <v>150</v>
      </c>
      <c r="T60" s="177">
        <v>6</v>
      </c>
      <c r="U60" s="89">
        <f t="shared" si="49"/>
        <v>150</v>
      </c>
      <c r="V60" s="164">
        <v>0</v>
      </c>
      <c r="W60" s="89">
        <f t="shared" si="49"/>
        <v>150</v>
      </c>
      <c r="X60" s="164">
        <v>6</v>
      </c>
      <c r="Y60" s="89">
        <f t="shared" si="49"/>
        <v>150</v>
      </c>
      <c r="Z60" s="164">
        <v>0</v>
      </c>
      <c r="AA60" s="89">
        <f t="shared" si="49"/>
        <v>150</v>
      </c>
      <c r="AB60" s="217">
        <f t="shared" si="48"/>
        <v>1326</v>
      </c>
      <c r="AC60" s="89">
        <f t="shared" si="1"/>
        <v>1800</v>
      </c>
      <c r="AD60" s="79" t="s">
        <v>29</v>
      </c>
      <c r="AG60" s="185">
        <v>200</v>
      </c>
    </row>
    <row r="61" spans="2:33" s="90" customFormat="1" ht="15" customHeight="1">
      <c r="B61" s="103"/>
      <c r="C61" s="104" t="s">
        <v>91</v>
      </c>
      <c r="D61" s="85">
        <f t="shared" ref="D61:AA61" si="51">SUM(D58:D60)</f>
        <v>4312</v>
      </c>
      <c r="E61" s="86">
        <f t="shared" si="51"/>
        <v>650</v>
      </c>
      <c r="F61" s="85">
        <f t="shared" si="51"/>
        <v>1898</v>
      </c>
      <c r="G61" s="86">
        <f t="shared" si="51"/>
        <v>650</v>
      </c>
      <c r="H61" s="85">
        <f t="shared" si="51"/>
        <v>198</v>
      </c>
      <c r="I61" s="86">
        <f t="shared" si="51"/>
        <v>650</v>
      </c>
      <c r="J61" s="85">
        <f t="shared" si="51"/>
        <v>174</v>
      </c>
      <c r="K61" s="86">
        <f t="shared" si="51"/>
        <v>650</v>
      </c>
      <c r="L61" s="85">
        <f t="shared" si="51"/>
        <v>282</v>
      </c>
      <c r="M61" s="86">
        <f t="shared" si="51"/>
        <v>650</v>
      </c>
      <c r="N61" s="85">
        <f t="shared" si="51"/>
        <v>96</v>
      </c>
      <c r="O61" s="86">
        <f t="shared" si="51"/>
        <v>2050</v>
      </c>
      <c r="P61" s="85">
        <f t="shared" si="51"/>
        <v>342</v>
      </c>
      <c r="Q61" s="86">
        <f t="shared" si="51"/>
        <v>2050</v>
      </c>
      <c r="R61" s="85">
        <f t="shared" si="51"/>
        <v>1410</v>
      </c>
      <c r="S61" s="173">
        <f t="shared" si="51"/>
        <v>2050</v>
      </c>
      <c r="T61" s="178">
        <f t="shared" si="51"/>
        <v>606</v>
      </c>
      <c r="U61" s="86">
        <f t="shared" si="51"/>
        <v>2050</v>
      </c>
      <c r="V61" s="85">
        <f t="shared" si="51"/>
        <v>336</v>
      </c>
      <c r="W61" s="86">
        <f t="shared" si="51"/>
        <v>2050</v>
      </c>
      <c r="X61" s="85">
        <f t="shared" si="51"/>
        <v>318</v>
      </c>
      <c r="Y61" s="86">
        <f t="shared" si="51"/>
        <v>2050</v>
      </c>
      <c r="Z61" s="85">
        <f t="shared" si="51"/>
        <v>4506</v>
      </c>
      <c r="AA61" s="86">
        <f t="shared" si="51"/>
        <v>2050</v>
      </c>
      <c r="AB61" s="85">
        <f>SUM(AB58:AB60)</f>
        <v>14478</v>
      </c>
      <c r="AC61" s="86">
        <f>SUM(AC58:AC60)</f>
        <v>17600</v>
      </c>
      <c r="AD61" s="99"/>
      <c r="AG61" s="152"/>
    </row>
    <row r="62" spans="2:33" s="90" customFormat="1" ht="15" customHeight="1">
      <c r="B62" s="103"/>
      <c r="C62" s="104" t="s">
        <v>92</v>
      </c>
      <c r="D62" s="85">
        <f t="shared" ref="D62:AA62" si="52">SUM(D36,D43,D46,D57,D61)</f>
        <v>28338</v>
      </c>
      <c r="E62" s="86">
        <f t="shared" si="52"/>
        <v>29003</v>
      </c>
      <c r="F62" s="85">
        <f t="shared" si="52"/>
        <v>18933</v>
      </c>
      <c r="G62" s="86">
        <f t="shared" si="52"/>
        <v>19203</v>
      </c>
      <c r="H62" s="85">
        <f t="shared" si="52"/>
        <v>15857</v>
      </c>
      <c r="I62" s="86">
        <f t="shared" si="52"/>
        <v>18403</v>
      </c>
      <c r="J62" s="85">
        <f t="shared" si="52"/>
        <v>20571</v>
      </c>
      <c r="K62" s="86">
        <f t="shared" si="52"/>
        <v>23103</v>
      </c>
      <c r="L62" s="85">
        <f t="shared" si="52"/>
        <v>22826</v>
      </c>
      <c r="M62" s="86">
        <f t="shared" si="52"/>
        <v>25203</v>
      </c>
      <c r="N62" s="85">
        <f t="shared" si="52"/>
        <v>24424</v>
      </c>
      <c r="O62" s="86">
        <f t="shared" si="52"/>
        <v>28203</v>
      </c>
      <c r="P62" s="85">
        <f t="shared" si="52"/>
        <v>33840</v>
      </c>
      <c r="Q62" s="86">
        <f t="shared" si="52"/>
        <v>36903</v>
      </c>
      <c r="R62" s="85">
        <f t="shared" si="52"/>
        <v>37599</v>
      </c>
      <c r="S62" s="173">
        <f t="shared" si="52"/>
        <v>40503</v>
      </c>
      <c r="T62" s="178">
        <f t="shared" si="52"/>
        <v>46918</v>
      </c>
      <c r="U62" s="86">
        <f t="shared" si="52"/>
        <v>48403</v>
      </c>
      <c r="V62" s="85">
        <f t="shared" si="52"/>
        <v>54848</v>
      </c>
      <c r="W62" s="86">
        <f t="shared" si="52"/>
        <v>53403</v>
      </c>
      <c r="X62" s="85">
        <f t="shared" si="52"/>
        <v>53739</v>
      </c>
      <c r="Y62" s="86">
        <f t="shared" si="52"/>
        <v>51403</v>
      </c>
      <c r="Z62" s="85">
        <f t="shared" si="52"/>
        <v>46280</v>
      </c>
      <c r="AA62" s="86">
        <f t="shared" si="52"/>
        <v>42603</v>
      </c>
      <c r="AB62" s="85">
        <f>SUM(AB36,AB43,AB46,AB57,AB61)</f>
        <v>404173</v>
      </c>
      <c r="AC62" s="86">
        <f>SUM(AC36,AC43,AC46,AC57,AC61)</f>
        <v>416336</v>
      </c>
      <c r="AD62" s="99"/>
      <c r="AE62" s="100"/>
      <c r="AF62" s="100"/>
      <c r="AG62" s="152"/>
    </row>
    <row r="63" spans="2:33" ht="3.75" customHeight="1"/>
    <row r="64" spans="2:33" ht="3.75" customHeight="1"/>
    <row r="66" spans="3:3" ht="15" customHeight="1">
      <c r="C66" s="144" t="s">
        <v>93</v>
      </c>
    </row>
  </sheetData>
  <mergeCells count="17">
    <mergeCell ref="AB4:AC4"/>
    <mergeCell ref="C4:C5"/>
    <mergeCell ref="N4:O4"/>
    <mergeCell ref="P4:Q4"/>
    <mergeCell ref="R4:S4"/>
    <mergeCell ref="T4:U4"/>
    <mergeCell ref="V4:W4"/>
    <mergeCell ref="D4:E4"/>
    <mergeCell ref="F4:G4"/>
    <mergeCell ref="H4:I4"/>
    <mergeCell ref="J4:K4"/>
    <mergeCell ref="L4:M4"/>
    <mergeCell ref="R3:S3"/>
    <mergeCell ref="T3:U3"/>
    <mergeCell ref="B2:E3"/>
    <mergeCell ref="X4:Y4"/>
    <mergeCell ref="Z4:AA4"/>
  </mergeCells>
  <phoneticPr fontId="3"/>
  <printOptions horizontalCentered="1" verticalCentered="1"/>
  <pageMargins left="0.19685039370078741" right="0.19685039370078741" top="0.19685039370078741" bottom="0.19685039370078741" header="0.31496062992125984" footer="0.31496062992125984"/>
  <pageSetup paperSize="8" scale="92" fitToHeight="0" orientation="landscape" blackAndWhite="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273</v>
      </c>
    </row>
    <row r="3" spans="1:9" ht="18" customHeight="1">
      <c r="A3" s="1" t="s">
        <v>165</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供給価格算定書【自動転記】!C10</f>
        <v>15</v>
      </c>
      <c r="C9" s="211"/>
      <c r="D9" s="218" t="s">
        <v>34</v>
      </c>
      <c r="E9" s="219">
        <f t="shared" ref="E9:E20" si="0">IF(F9=0,C9*0.5,C9)</f>
        <v>0</v>
      </c>
      <c r="F9" s="21">
        <f>'電気【※記入(変更)しない】'!E$13</f>
        <v>70</v>
      </c>
      <c r="G9" s="211"/>
      <c r="H9" s="221">
        <f>F9*G9</f>
        <v>0</v>
      </c>
      <c r="I9" s="222">
        <f t="shared" ref="I9:I20" si="1">ROUNDDOWN(SUM(E9,H9),0)</f>
        <v>0</v>
      </c>
    </row>
    <row r="10" spans="1:9" ht="18" customHeight="1">
      <c r="A10" s="54" t="str">
        <f>+'1小網８号'!A10</f>
        <v>令和８年５月</v>
      </c>
      <c r="B10" s="21">
        <f>B9</f>
        <v>15</v>
      </c>
      <c r="C10" s="211"/>
      <c r="D10" s="218" t="s">
        <v>34</v>
      </c>
      <c r="E10" s="219">
        <f t="shared" si="0"/>
        <v>0</v>
      </c>
      <c r="F10" s="21">
        <f>'電気【※記入(変更)しない】'!G$13</f>
        <v>70</v>
      </c>
      <c r="G10" s="211"/>
      <c r="H10" s="221">
        <f t="shared" ref="H10:H20" si="2">F10*G10</f>
        <v>0</v>
      </c>
      <c r="I10" s="222">
        <f t="shared" si="1"/>
        <v>0</v>
      </c>
    </row>
    <row r="11" spans="1:9" ht="18" customHeight="1">
      <c r="A11" s="54" t="str">
        <f>+'1小網８号'!A11</f>
        <v>令和８年６月</v>
      </c>
      <c r="B11" s="21">
        <f t="shared" ref="B11:B20" si="3">B10</f>
        <v>15</v>
      </c>
      <c r="C11" s="211"/>
      <c r="D11" s="218" t="s">
        <v>34</v>
      </c>
      <c r="E11" s="219">
        <f t="shared" si="0"/>
        <v>0</v>
      </c>
      <c r="F11" s="21">
        <f>'電気【※記入(変更)しない】'!I$13</f>
        <v>70</v>
      </c>
      <c r="G11" s="211"/>
      <c r="H11" s="221">
        <f t="shared" si="2"/>
        <v>0</v>
      </c>
      <c r="I11" s="222">
        <f t="shared" si="1"/>
        <v>0</v>
      </c>
    </row>
    <row r="12" spans="1:9" ht="18" customHeight="1">
      <c r="A12" s="54" t="str">
        <f>+'1小網８号'!A12</f>
        <v>令和８年７月</v>
      </c>
      <c r="B12" s="21">
        <f t="shared" si="3"/>
        <v>15</v>
      </c>
      <c r="C12" s="211"/>
      <c r="D12" s="218" t="s">
        <v>34</v>
      </c>
      <c r="E12" s="219">
        <f t="shared" si="0"/>
        <v>0</v>
      </c>
      <c r="F12" s="21">
        <f>'電気【※記入(変更)しない】'!K$13</f>
        <v>70</v>
      </c>
      <c r="G12" s="211"/>
      <c r="H12" s="221">
        <f t="shared" si="2"/>
        <v>0</v>
      </c>
      <c r="I12" s="222">
        <f t="shared" si="1"/>
        <v>0</v>
      </c>
    </row>
    <row r="13" spans="1:9" ht="18" customHeight="1">
      <c r="A13" s="54" t="str">
        <f>+'1小網８号'!A13</f>
        <v>令和８年８月</v>
      </c>
      <c r="B13" s="21">
        <f t="shared" si="3"/>
        <v>15</v>
      </c>
      <c r="C13" s="211"/>
      <c r="D13" s="218" t="s">
        <v>34</v>
      </c>
      <c r="E13" s="219">
        <f t="shared" si="0"/>
        <v>0</v>
      </c>
      <c r="F13" s="21">
        <f>'電気【※記入(変更)しない】'!M$13</f>
        <v>70</v>
      </c>
      <c r="G13" s="211"/>
      <c r="H13" s="221">
        <f t="shared" si="2"/>
        <v>0</v>
      </c>
      <c r="I13" s="222">
        <f t="shared" si="1"/>
        <v>0</v>
      </c>
    </row>
    <row r="14" spans="1:9" ht="18" customHeight="1">
      <c r="A14" s="54" t="str">
        <f>+'1小網８号'!A14</f>
        <v>令和８年９月</v>
      </c>
      <c r="B14" s="21">
        <f t="shared" si="3"/>
        <v>15</v>
      </c>
      <c r="C14" s="211"/>
      <c r="D14" s="218" t="s">
        <v>34</v>
      </c>
      <c r="E14" s="219">
        <f t="shared" si="0"/>
        <v>0</v>
      </c>
      <c r="F14" s="21">
        <f>'電気【※記入(変更)しない】'!O$13</f>
        <v>70</v>
      </c>
      <c r="G14" s="211"/>
      <c r="H14" s="221">
        <f t="shared" si="2"/>
        <v>0</v>
      </c>
      <c r="I14" s="222">
        <f t="shared" si="1"/>
        <v>0</v>
      </c>
    </row>
    <row r="15" spans="1:9" ht="18" customHeight="1">
      <c r="A15" s="54" t="str">
        <f>+'1小網８号'!A15</f>
        <v>令和８年１０月</v>
      </c>
      <c r="B15" s="21">
        <f t="shared" si="3"/>
        <v>15</v>
      </c>
      <c r="C15" s="211"/>
      <c r="D15" s="218" t="s">
        <v>34</v>
      </c>
      <c r="E15" s="219">
        <f t="shared" si="0"/>
        <v>0</v>
      </c>
      <c r="F15" s="21">
        <f>'電気【※記入(変更)しない】'!Q$13</f>
        <v>70</v>
      </c>
      <c r="G15" s="211"/>
      <c r="H15" s="221">
        <f t="shared" si="2"/>
        <v>0</v>
      </c>
      <c r="I15" s="222">
        <f t="shared" si="1"/>
        <v>0</v>
      </c>
    </row>
    <row r="16" spans="1:9" ht="18" customHeight="1">
      <c r="A16" s="54" t="str">
        <f>+'1小網８号'!A16</f>
        <v>令和８年１１月</v>
      </c>
      <c r="B16" s="21">
        <f t="shared" si="3"/>
        <v>15</v>
      </c>
      <c r="C16" s="211"/>
      <c r="D16" s="218" t="s">
        <v>34</v>
      </c>
      <c r="E16" s="219">
        <f t="shared" si="0"/>
        <v>0</v>
      </c>
      <c r="F16" s="21">
        <f>'電気【※記入(変更)しない】'!S$13</f>
        <v>70</v>
      </c>
      <c r="G16" s="211"/>
      <c r="H16" s="221">
        <f t="shared" si="2"/>
        <v>0</v>
      </c>
      <c r="I16" s="222">
        <f t="shared" si="1"/>
        <v>0</v>
      </c>
    </row>
    <row r="17" spans="1:10" ht="18" customHeight="1">
      <c r="A17" s="54" t="str">
        <f>+'1小網８号'!A17</f>
        <v>令和８年１２月</v>
      </c>
      <c r="B17" s="21">
        <f t="shared" si="3"/>
        <v>15</v>
      </c>
      <c r="C17" s="211"/>
      <c r="D17" s="218" t="s">
        <v>34</v>
      </c>
      <c r="E17" s="219">
        <f t="shared" si="0"/>
        <v>0</v>
      </c>
      <c r="F17" s="21">
        <f>'電気【※記入(変更)しない】'!U$13</f>
        <v>70</v>
      </c>
      <c r="G17" s="211"/>
      <c r="H17" s="221">
        <f t="shared" si="2"/>
        <v>0</v>
      </c>
      <c r="I17" s="222">
        <f t="shared" si="1"/>
        <v>0</v>
      </c>
    </row>
    <row r="18" spans="1:10" ht="18" customHeight="1">
      <c r="A18" s="54" t="str">
        <f>+'1小網８号'!A18</f>
        <v>令和９年１月</v>
      </c>
      <c r="B18" s="21">
        <f t="shared" si="3"/>
        <v>15</v>
      </c>
      <c r="C18" s="211"/>
      <c r="D18" s="218" t="s">
        <v>34</v>
      </c>
      <c r="E18" s="219">
        <f t="shared" si="0"/>
        <v>0</v>
      </c>
      <c r="F18" s="21">
        <f>'電気【※記入(変更)しない】'!W$13</f>
        <v>70</v>
      </c>
      <c r="G18" s="211"/>
      <c r="H18" s="221">
        <f t="shared" si="2"/>
        <v>0</v>
      </c>
      <c r="I18" s="222">
        <f t="shared" si="1"/>
        <v>0</v>
      </c>
    </row>
    <row r="19" spans="1:10" ht="18" customHeight="1">
      <c r="A19" s="54" t="str">
        <f>+'1小網８号'!A19</f>
        <v>令和９年２月</v>
      </c>
      <c r="B19" s="21">
        <f t="shared" si="3"/>
        <v>15</v>
      </c>
      <c r="C19" s="211"/>
      <c r="D19" s="218" t="s">
        <v>34</v>
      </c>
      <c r="E19" s="219">
        <f t="shared" si="0"/>
        <v>0</v>
      </c>
      <c r="F19" s="21">
        <f>'電気【※記入(変更)しない】'!Y$13</f>
        <v>70</v>
      </c>
      <c r="G19" s="211"/>
      <c r="H19" s="221">
        <f t="shared" si="2"/>
        <v>0</v>
      </c>
      <c r="I19" s="222">
        <f t="shared" si="1"/>
        <v>0</v>
      </c>
    </row>
    <row r="20" spans="1:10" ht="18" customHeight="1" thickBot="1">
      <c r="A20" s="54" t="str">
        <f>+'1小網８号'!A20</f>
        <v>令和９年３月</v>
      </c>
      <c r="B20" s="21">
        <f t="shared" si="3"/>
        <v>15</v>
      </c>
      <c r="C20" s="211"/>
      <c r="D20" s="220" t="s">
        <v>34</v>
      </c>
      <c r="E20" s="219">
        <f t="shared" si="0"/>
        <v>0</v>
      </c>
      <c r="F20" s="21">
        <f>'電気【※記入(変更)しない】'!AA$13</f>
        <v>70</v>
      </c>
      <c r="G20" s="211"/>
      <c r="H20" s="221">
        <f t="shared" si="2"/>
        <v>0</v>
      </c>
      <c r="I20" s="222">
        <f t="shared" si="1"/>
        <v>0</v>
      </c>
    </row>
    <row r="21" spans="1:10" ht="18" customHeight="1" thickBot="1">
      <c r="A21" s="26" t="s">
        <v>141</v>
      </c>
      <c r="B21" s="27"/>
      <c r="C21" s="28"/>
      <c r="D21" s="230"/>
      <c r="E21" s="234"/>
      <c r="F21" s="30">
        <f>SUM(F9:F20)</f>
        <v>840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274</v>
      </c>
    </row>
    <row r="3" spans="1:9" ht="18" customHeight="1">
      <c r="A3" s="1" t="s">
        <v>166</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供給価格算定書【自動転記】!C11</f>
        <v>15</v>
      </c>
      <c r="C9" s="211"/>
      <c r="D9" s="218" t="s">
        <v>167</v>
      </c>
      <c r="E9" s="219">
        <f t="shared" ref="E9:E20" si="0">IF(F9=0,C9*0.5,C9)</f>
        <v>0</v>
      </c>
      <c r="F9" s="21">
        <f>'電気【※記入(変更)しない】'!E$14</f>
        <v>75</v>
      </c>
      <c r="G9" s="211"/>
      <c r="H9" s="221">
        <f>F9*G9</f>
        <v>0</v>
      </c>
      <c r="I9" s="222">
        <f t="shared" ref="I9:I20" si="1">ROUNDDOWN(SUM(E9,H9),0)</f>
        <v>0</v>
      </c>
    </row>
    <row r="10" spans="1:9" ht="18" customHeight="1">
      <c r="A10" s="54" t="str">
        <f>+'1小網８号'!A10</f>
        <v>令和８年５月</v>
      </c>
      <c r="B10" s="21">
        <f>B9</f>
        <v>15</v>
      </c>
      <c r="C10" s="211"/>
      <c r="D10" s="218" t="s">
        <v>167</v>
      </c>
      <c r="E10" s="219">
        <f t="shared" si="0"/>
        <v>0</v>
      </c>
      <c r="F10" s="21">
        <f>'電気【※記入(変更)しない】'!G$14</f>
        <v>75</v>
      </c>
      <c r="G10" s="211"/>
      <c r="H10" s="221">
        <f t="shared" ref="H10:H20" si="2">F10*G10</f>
        <v>0</v>
      </c>
      <c r="I10" s="222">
        <f t="shared" si="1"/>
        <v>0</v>
      </c>
    </row>
    <row r="11" spans="1:9" ht="18" customHeight="1">
      <c r="A11" s="54" t="str">
        <f>+'1小網８号'!A11</f>
        <v>令和８年６月</v>
      </c>
      <c r="B11" s="21">
        <f t="shared" ref="B11:B20" si="3">B10</f>
        <v>15</v>
      </c>
      <c r="C11" s="211"/>
      <c r="D11" s="218" t="s">
        <v>167</v>
      </c>
      <c r="E11" s="219">
        <f t="shared" si="0"/>
        <v>0</v>
      </c>
      <c r="F11" s="21">
        <f>'電気【※記入(変更)しない】'!I$14</f>
        <v>75</v>
      </c>
      <c r="G11" s="211"/>
      <c r="H11" s="221">
        <f t="shared" si="2"/>
        <v>0</v>
      </c>
      <c r="I11" s="222">
        <f t="shared" si="1"/>
        <v>0</v>
      </c>
    </row>
    <row r="12" spans="1:9" ht="18" customHeight="1">
      <c r="A12" s="54" t="str">
        <f>+'1小網８号'!A12</f>
        <v>令和８年７月</v>
      </c>
      <c r="B12" s="21">
        <f t="shared" si="3"/>
        <v>15</v>
      </c>
      <c r="C12" s="211"/>
      <c r="D12" s="218" t="s">
        <v>167</v>
      </c>
      <c r="E12" s="219">
        <f t="shared" si="0"/>
        <v>0</v>
      </c>
      <c r="F12" s="21">
        <f>'電気【※記入(変更)しない】'!K$14</f>
        <v>75</v>
      </c>
      <c r="G12" s="211"/>
      <c r="H12" s="221">
        <f t="shared" si="2"/>
        <v>0</v>
      </c>
      <c r="I12" s="222">
        <f t="shared" si="1"/>
        <v>0</v>
      </c>
    </row>
    <row r="13" spans="1:9" ht="18" customHeight="1">
      <c r="A13" s="54" t="str">
        <f>+'1小網８号'!A13</f>
        <v>令和８年８月</v>
      </c>
      <c r="B13" s="21">
        <f t="shared" si="3"/>
        <v>15</v>
      </c>
      <c r="C13" s="211"/>
      <c r="D13" s="218" t="s">
        <v>167</v>
      </c>
      <c r="E13" s="219">
        <f t="shared" si="0"/>
        <v>0</v>
      </c>
      <c r="F13" s="21">
        <f>'電気【※記入(変更)しない】'!M$14</f>
        <v>75</v>
      </c>
      <c r="G13" s="211"/>
      <c r="H13" s="221">
        <f t="shared" si="2"/>
        <v>0</v>
      </c>
      <c r="I13" s="222">
        <f t="shared" si="1"/>
        <v>0</v>
      </c>
    </row>
    <row r="14" spans="1:9" ht="18" customHeight="1">
      <c r="A14" s="54" t="str">
        <f>+'1小網８号'!A14</f>
        <v>令和８年９月</v>
      </c>
      <c r="B14" s="21">
        <f t="shared" si="3"/>
        <v>15</v>
      </c>
      <c r="C14" s="211"/>
      <c r="D14" s="218" t="s">
        <v>167</v>
      </c>
      <c r="E14" s="219">
        <f t="shared" si="0"/>
        <v>0</v>
      </c>
      <c r="F14" s="21">
        <f>'電気【※記入(変更)しない】'!O$14</f>
        <v>75</v>
      </c>
      <c r="G14" s="211"/>
      <c r="H14" s="221">
        <f t="shared" si="2"/>
        <v>0</v>
      </c>
      <c r="I14" s="222">
        <f t="shared" si="1"/>
        <v>0</v>
      </c>
    </row>
    <row r="15" spans="1:9" ht="18" customHeight="1">
      <c r="A15" s="54" t="str">
        <f>+'1小網８号'!A15</f>
        <v>令和８年１０月</v>
      </c>
      <c r="B15" s="21">
        <f t="shared" si="3"/>
        <v>15</v>
      </c>
      <c r="C15" s="211"/>
      <c r="D15" s="218" t="s">
        <v>167</v>
      </c>
      <c r="E15" s="219">
        <f t="shared" si="0"/>
        <v>0</v>
      </c>
      <c r="F15" s="21">
        <f>'電気【※記入(変更)しない】'!Q$14</f>
        <v>75</v>
      </c>
      <c r="G15" s="211"/>
      <c r="H15" s="221">
        <f t="shared" si="2"/>
        <v>0</v>
      </c>
      <c r="I15" s="222">
        <f t="shared" si="1"/>
        <v>0</v>
      </c>
    </row>
    <row r="16" spans="1:9" ht="18" customHeight="1">
      <c r="A16" s="54" t="str">
        <f>+'1小網８号'!A16</f>
        <v>令和８年１１月</v>
      </c>
      <c r="B16" s="21">
        <f t="shared" si="3"/>
        <v>15</v>
      </c>
      <c r="C16" s="211"/>
      <c r="D16" s="218" t="s">
        <v>167</v>
      </c>
      <c r="E16" s="219">
        <f t="shared" si="0"/>
        <v>0</v>
      </c>
      <c r="F16" s="21">
        <f>'電気【※記入(変更)しない】'!S$14</f>
        <v>75</v>
      </c>
      <c r="G16" s="211"/>
      <c r="H16" s="221">
        <f t="shared" si="2"/>
        <v>0</v>
      </c>
      <c r="I16" s="222">
        <f t="shared" si="1"/>
        <v>0</v>
      </c>
    </row>
    <row r="17" spans="1:10" ht="18" customHeight="1">
      <c r="A17" s="54" t="str">
        <f>+'1小網８号'!A17</f>
        <v>令和８年１２月</v>
      </c>
      <c r="B17" s="21">
        <f t="shared" si="3"/>
        <v>15</v>
      </c>
      <c r="C17" s="211"/>
      <c r="D17" s="218" t="s">
        <v>167</v>
      </c>
      <c r="E17" s="219">
        <f t="shared" si="0"/>
        <v>0</v>
      </c>
      <c r="F17" s="21">
        <f>'電気【※記入(変更)しない】'!U$14</f>
        <v>75</v>
      </c>
      <c r="G17" s="211"/>
      <c r="H17" s="221">
        <f t="shared" si="2"/>
        <v>0</v>
      </c>
      <c r="I17" s="222">
        <f t="shared" si="1"/>
        <v>0</v>
      </c>
    </row>
    <row r="18" spans="1:10" ht="18" customHeight="1">
      <c r="A18" s="54" t="str">
        <f>+'1小網８号'!A18</f>
        <v>令和９年１月</v>
      </c>
      <c r="B18" s="21">
        <f t="shared" si="3"/>
        <v>15</v>
      </c>
      <c r="C18" s="211"/>
      <c r="D18" s="218" t="s">
        <v>167</v>
      </c>
      <c r="E18" s="219">
        <f t="shared" si="0"/>
        <v>0</v>
      </c>
      <c r="F18" s="21">
        <f>'電気【※記入(変更)しない】'!W$14</f>
        <v>75</v>
      </c>
      <c r="G18" s="211"/>
      <c r="H18" s="221">
        <f t="shared" si="2"/>
        <v>0</v>
      </c>
      <c r="I18" s="222">
        <f t="shared" si="1"/>
        <v>0</v>
      </c>
    </row>
    <row r="19" spans="1:10" ht="18" customHeight="1">
      <c r="A19" s="54" t="str">
        <f>+'1小網８号'!A19</f>
        <v>令和９年２月</v>
      </c>
      <c r="B19" s="21">
        <f t="shared" si="3"/>
        <v>15</v>
      </c>
      <c r="C19" s="211"/>
      <c r="D19" s="218" t="s">
        <v>167</v>
      </c>
      <c r="E19" s="219">
        <f t="shared" si="0"/>
        <v>0</v>
      </c>
      <c r="F19" s="21">
        <f>'電気【※記入(変更)しない】'!Y$14</f>
        <v>75</v>
      </c>
      <c r="G19" s="211"/>
      <c r="H19" s="221">
        <f t="shared" si="2"/>
        <v>0</v>
      </c>
      <c r="I19" s="222">
        <f t="shared" si="1"/>
        <v>0</v>
      </c>
    </row>
    <row r="20" spans="1:10" ht="18" customHeight="1" thickBot="1">
      <c r="A20" s="54" t="str">
        <f>+'1小網８号'!A20</f>
        <v>令和９年３月</v>
      </c>
      <c r="B20" s="21">
        <f t="shared" si="3"/>
        <v>15</v>
      </c>
      <c r="C20" s="211"/>
      <c r="D20" s="220" t="s">
        <v>167</v>
      </c>
      <c r="E20" s="219">
        <f t="shared" si="0"/>
        <v>0</v>
      </c>
      <c r="F20" s="21">
        <f>'電気【※記入(変更)しない】'!AA$14</f>
        <v>75</v>
      </c>
      <c r="G20" s="211"/>
      <c r="H20" s="221">
        <f t="shared" si="2"/>
        <v>0</v>
      </c>
      <c r="I20" s="222">
        <f t="shared" si="1"/>
        <v>0</v>
      </c>
    </row>
    <row r="21" spans="1:10" ht="18" customHeight="1" thickBot="1">
      <c r="A21" s="26" t="s">
        <v>141</v>
      </c>
      <c r="B21" s="27"/>
      <c r="C21" s="28"/>
      <c r="D21" s="28"/>
      <c r="E21" s="50"/>
      <c r="F21" s="30">
        <f>SUM(F9:F20)</f>
        <v>900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275</v>
      </c>
    </row>
    <row r="3" spans="1:9" ht="18" customHeight="1">
      <c r="A3" s="1" t="s">
        <v>168</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128</v>
      </c>
      <c r="E7" s="13" t="s">
        <v>127</v>
      </c>
      <c r="F7" s="208" t="s">
        <v>129</v>
      </c>
      <c r="G7" s="11" t="s">
        <v>130</v>
      </c>
      <c r="H7" s="13" t="s">
        <v>127</v>
      </c>
      <c r="I7" s="39" t="s">
        <v>127</v>
      </c>
    </row>
    <row r="8" spans="1:9" ht="36" customHeight="1">
      <c r="A8" s="273"/>
      <c r="B8" s="209" t="s">
        <v>131</v>
      </c>
      <c r="C8" s="15" t="s">
        <v>132</v>
      </c>
      <c r="D8" s="16" t="s">
        <v>133</v>
      </c>
      <c r="E8" s="17" t="s">
        <v>159</v>
      </c>
      <c r="F8" s="209" t="s">
        <v>135</v>
      </c>
      <c r="G8" s="15" t="s">
        <v>160</v>
      </c>
      <c r="H8" s="18" t="s">
        <v>139</v>
      </c>
      <c r="I8" s="19" t="s">
        <v>140</v>
      </c>
    </row>
    <row r="9" spans="1:9" ht="18" customHeight="1">
      <c r="A9" s="54" t="str">
        <f>+'1小網８号'!A9</f>
        <v>令和８年４月</v>
      </c>
      <c r="B9" s="21">
        <f>供給価格算定書【自動転記】!C12</f>
        <v>9</v>
      </c>
      <c r="C9" s="211"/>
      <c r="D9" s="228">
        <f t="shared" ref="D9:D20" si="0">(185-85)/100</f>
        <v>1</v>
      </c>
      <c r="E9" s="221">
        <f>IF(F9=0,B9*C9*D9*0.5,B9*C9*D9)</f>
        <v>0</v>
      </c>
      <c r="F9" s="21">
        <f>'電気【※記入(変更)しない】'!E$15</f>
        <v>2600</v>
      </c>
      <c r="G9" s="211"/>
      <c r="H9" s="221">
        <f>F9*G9</f>
        <v>0</v>
      </c>
      <c r="I9" s="222">
        <f>ROUNDDOWN(SUM(E9,H9),0)</f>
        <v>0</v>
      </c>
    </row>
    <row r="10" spans="1:9" ht="18" customHeight="1">
      <c r="A10" s="54" t="str">
        <f>+'1小網８号'!A10</f>
        <v>令和８年５月</v>
      </c>
      <c r="B10" s="21">
        <f>B9</f>
        <v>9</v>
      </c>
      <c r="C10" s="211"/>
      <c r="D10" s="228">
        <f t="shared" si="0"/>
        <v>1</v>
      </c>
      <c r="E10" s="221">
        <f t="shared" ref="E10:E20" si="1">IF(F10=0,B10*C10*D10*0.5,B10*C10*D10)</f>
        <v>0</v>
      </c>
      <c r="F10" s="21">
        <f>'電気【※記入(変更)しない】'!G$15</f>
        <v>1800</v>
      </c>
      <c r="G10" s="211"/>
      <c r="H10" s="221">
        <f t="shared" ref="H10:H20" si="2">F10*G10</f>
        <v>0</v>
      </c>
      <c r="I10" s="222">
        <f t="shared" ref="I10:I20" si="3">ROUNDDOWN(SUM(E10,H10),0)</f>
        <v>0</v>
      </c>
    </row>
    <row r="11" spans="1:9" ht="18" customHeight="1">
      <c r="A11" s="54" t="str">
        <f>+'1小網８号'!A11</f>
        <v>令和８年６月</v>
      </c>
      <c r="B11" s="21">
        <f t="shared" ref="B11:B20" si="4">B10</f>
        <v>9</v>
      </c>
      <c r="C11" s="211"/>
      <c r="D11" s="228">
        <f t="shared" si="0"/>
        <v>1</v>
      </c>
      <c r="E11" s="221">
        <f t="shared" si="1"/>
        <v>0</v>
      </c>
      <c r="F11" s="21">
        <f>'電気【※記入(変更)しない】'!I$15</f>
        <v>1800</v>
      </c>
      <c r="G11" s="211"/>
      <c r="H11" s="221">
        <f t="shared" si="2"/>
        <v>0</v>
      </c>
      <c r="I11" s="222">
        <f t="shared" si="3"/>
        <v>0</v>
      </c>
    </row>
    <row r="12" spans="1:9" ht="18" customHeight="1">
      <c r="A12" s="54" t="str">
        <f>+'1小網８号'!A12</f>
        <v>令和８年７月</v>
      </c>
      <c r="B12" s="21">
        <f t="shared" si="4"/>
        <v>9</v>
      </c>
      <c r="C12" s="211"/>
      <c r="D12" s="228">
        <f t="shared" si="0"/>
        <v>1</v>
      </c>
      <c r="E12" s="221">
        <f t="shared" si="1"/>
        <v>0</v>
      </c>
      <c r="F12" s="21">
        <f>'電気【※記入(変更)しない】'!K$15</f>
        <v>1700</v>
      </c>
      <c r="G12" s="211"/>
      <c r="H12" s="221">
        <f t="shared" si="2"/>
        <v>0</v>
      </c>
      <c r="I12" s="222">
        <f t="shared" si="3"/>
        <v>0</v>
      </c>
    </row>
    <row r="13" spans="1:9" ht="18" customHeight="1">
      <c r="A13" s="54" t="str">
        <f>+'1小網８号'!A13</f>
        <v>令和８年８月</v>
      </c>
      <c r="B13" s="21">
        <f t="shared" si="4"/>
        <v>9</v>
      </c>
      <c r="C13" s="211"/>
      <c r="D13" s="228">
        <f t="shared" si="0"/>
        <v>1</v>
      </c>
      <c r="E13" s="221">
        <f t="shared" si="1"/>
        <v>0</v>
      </c>
      <c r="F13" s="21">
        <f>'電気【※記入(変更)しない】'!M$15</f>
        <v>1800</v>
      </c>
      <c r="G13" s="211"/>
      <c r="H13" s="221">
        <f t="shared" si="2"/>
        <v>0</v>
      </c>
      <c r="I13" s="222">
        <f t="shared" si="3"/>
        <v>0</v>
      </c>
    </row>
    <row r="14" spans="1:9" ht="18" customHeight="1">
      <c r="A14" s="54" t="str">
        <f>+'1小網８号'!A14</f>
        <v>令和８年９月</v>
      </c>
      <c r="B14" s="21">
        <f t="shared" si="4"/>
        <v>9</v>
      </c>
      <c r="C14" s="211"/>
      <c r="D14" s="228">
        <f t="shared" si="0"/>
        <v>1</v>
      </c>
      <c r="E14" s="221">
        <f t="shared" si="1"/>
        <v>0</v>
      </c>
      <c r="F14" s="21">
        <f>'電気【※記入(変更)しない】'!O$15</f>
        <v>1900</v>
      </c>
      <c r="G14" s="211"/>
      <c r="H14" s="221">
        <f t="shared" si="2"/>
        <v>0</v>
      </c>
      <c r="I14" s="222">
        <f t="shared" si="3"/>
        <v>0</v>
      </c>
    </row>
    <row r="15" spans="1:9" ht="18" customHeight="1">
      <c r="A15" s="54" t="str">
        <f>+'1小網８号'!A15</f>
        <v>令和８年１０月</v>
      </c>
      <c r="B15" s="21">
        <f t="shared" si="4"/>
        <v>9</v>
      </c>
      <c r="C15" s="211"/>
      <c r="D15" s="228">
        <f t="shared" si="0"/>
        <v>1</v>
      </c>
      <c r="E15" s="221">
        <f t="shared" si="1"/>
        <v>0</v>
      </c>
      <c r="F15" s="21">
        <f>'電気【※記入(変更)しない】'!Q$15</f>
        <v>1700</v>
      </c>
      <c r="G15" s="211"/>
      <c r="H15" s="221">
        <f t="shared" si="2"/>
        <v>0</v>
      </c>
      <c r="I15" s="222">
        <f t="shared" si="3"/>
        <v>0</v>
      </c>
    </row>
    <row r="16" spans="1:9" ht="18" customHeight="1">
      <c r="A16" s="54" t="str">
        <f>+'1小網８号'!A16</f>
        <v>令和８年１１月</v>
      </c>
      <c r="B16" s="21">
        <f t="shared" si="4"/>
        <v>9</v>
      </c>
      <c r="C16" s="211"/>
      <c r="D16" s="228">
        <f t="shared" si="0"/>
        <v>1</v>
      </c>
      <c r="E16" s="221">
        <f t="shared" si="1"/>
        <v>0</v>
      </c>
      <c r="F16" s="21">
        <f>'電気【※記入(変更)しない】'!S$15</f>
        <v>1900</v>
      </c>
      <c r="G16" s="211"/>
      <c r="H16" s="221">
        <f t="shared" si="2"/>
        <v>0</v>
      </c>
      <c r="I16" s="222">
        <f t="shared" si="3"/>
        <v>0</v>
      </c>
    </row>
    <row r="17" spans="1:10" ht="18" customHeight="1">
      <c r="A17" s="54" t="str">
        <f>+'1小網８号'!A17</f>
        <v>令和８年１２月</v>
      </c>
      <c r="B17" s="21">
        <f t="shared" si="4"/>
        <v>9</v>
      </c>
      <c r="C17" s="211"/>
      <c r="D17" s="228">
        <f t="shared" si="0"/>
        <v>1</v>
      </c>
      <c r="E17" s="221">
        <f t="shared" si="1"/>
        <v>0</v>
      </c>
      <c r="F17" s="21">
        <f>'電気【※記入(変更)しない】'!U$15</f>
        <v>2800</v>
      </c>
      <c r="G17" s="211"/>
      <c r="H17" s="221">
        <f t="shared" si="2"/>
        <v>0</v>
      </c>
      <c r="I17" s="222">
        <f t="shared" si="3"/>
        <v>0</v>
      </c>
    </row>
    <row r="18" spans="1:10" ht="18" customHeight="1">
      <c r="A18" s="54" t="str">
        <f>+'1小網８号'!A18</f>
        <v>令和９年１月</v>
      </c>
      <c r="B18" s="21">
        <f t="shared" si="4"/>
        <v>9</v>
      </c>
      <c r="C18" s="211"/>
      <c r="D18" s="228">
        <f t="shared" si="0"/>
        <v>1</v>
      </c>
      <c r="E18" s="221">
        <f t="shared" si="1"/>
        <v>0</v>
      </c>
      <c r="F18" s="21">
        <f>'電気【※記入(変更)しない】'!W$15</f>
        <v>3900</v>
      </c>
      <c r="G18" s="211"/>
      <c r="H18" s="221">
        <f t="shared" si="2"/>
        <v>0</v>
      </c>
      <c r="I18" s="222">
        <f t="shared" si="3"/>
        <v>0</v>
      </c>
    </row>
    <row r="19" spans="1:10" ht="18" customHeight="1">
      <c r="A19" s="54" t="str">
        <f>+'1小網８号'!A19</f>
        <v>令和９年２月</v>
      </c>
      <c r="B19" s="21">
        <f t="shared" si="4"/>
        <v>9</v>
      </c>
      <c r="C19" s="211"/>
      <c r="D19" s="228">
        <f t="shared" si="0"/>
        <v>1</v>
      </c>
      <c r="E19" s="221">
        <f t="shared" si="1"/>
        <v>0</v>
      </c>
      <c r="F19" s="21">
        <f>'電気【※記入(変更)しない】'!Y$15</f>
        <v>3800</v>
      </c>
      <c r="G19" s="211"/>
      <c r="H19" s="221">
        <f t="shared" si="2"/>
        <v>0</v>
      </c>
      <c r="I19" s="222">
        <f t="shared" si="3"/>
        <v>0</v>
      </c>
    </row>
    <row r="20" spans="1:10" ht="18" customHeight="1" thickBot="1">
      <c r="A20" s="54" t="str">
        <f>+'1小網８号'!A20</f>
        <v>令和９年３月</v>
      </c>
      <c r="B20" s="21">
        <f t="shared" si="4"/>
        <v>9</v>
      </c>
      <c r="C20" s="211"/>
      <c r="D20" s="229">
        <f t="shared" si="0"/>
        <v>1</v>
      </c>
      <c r="E20" s="221">
        <f t="shared" si="1"/>
        <v>0</v>
      </c>
      <c r="F20" s="21">
        <f>'電気【※記入(変更)しない】'!AA$15</f>
        <v>3200</v>
      </c>
      <c r="G20" s="211"/>
      <c r="H20" s="221">
        <f t="shared" si="2"/>
        <v>0</v>
      </c>
      <c r="I20" s="222">
        <f t="shared" si="3"/>
        <v>0</v>
      </c>
    </row>
    <row r="21" spans="1:10" ht="18" customHeight="1" thickBot="1">
      <c r="A21" s="26" t="s">
        <v>141</v>
      </c>
      <c r="B21" s="27"/>
      <c r="C21" s="28"/>
      <c r="D21" s="28"/>
      <c r="E21" s="29"/>
      <c r="F21" s="30">
        <f>SUM(F9:F20)</f>
        <v>28900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276</v>
      </c>
    </row>
    <row r="3" spans="1:9" ht="18" customHeight="1">
      <c r="A3" s="1" t="s">
        <v>169</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133</v>
      </c>
      <c r="E8" s="17" t="s">
        <v>159</v>
      </c>
      <c r="F8" s="209" t="s">
        <v>135</v>
      </c>
      <c r="G8" s="15" t="s">
        <v>160</v>
      </c>
      <c r="H8" s="18" t="s">
        <v>139</v>
      </c>
      <c r="I8" s="19" t="s">
        <v>140</v>
      </c>
    </row>
    <row r="9" spans="1:9" ht="18" customHeight="1">
      <c r="A9" s="54" t="str">
        <f>+'1小網８号'!A9</f>
        <v>令和８年４月</v>
      </c>
      <c r="B9" s="21">
        <f>供給価格算定書【自動転記】!C13</f>
        <v>1</v>
      </c>
      <c r="C9" s="211"/>
      <c r="D9" s="228">
        <v>1</v>
      </c>
      <c r="E9" s="221">
        <f>IF(F9=0,B9*C9*D9*0.5,B9*C9*D9)</f>
        <v>0</v>
      </c>
      <c r="F9" s="21">
        <f>'電気【※記入(変更)しない】'!E$16</f>
        <v>10</v>
      </c>
      <c r="G9" s="211"/>
      <c r="H9" s="221">
        <f>F9*G9</f>
        <v>0</v>
      </c>
      <c r="I9" s="222">
        <f>ROUNDDOWN(SUM(E9,H9),0)</f>
        <v>0</v>
      </c>
    </row>
    <row r="10" spans="1:9" ht="18" customHeight="1">
      <c r="A10" s="54" t="str">
        <f>+'1小網８号'!A10</f>
        <v>令和８年５月</v>
      </c>
      <c r="B10" s="21">
        <f>B9</f>
        <v>1</v>
      </c>
      <c r="C10" s="211"/>
      <c r="D10" s="228">
        <v>1</v>
      </c>
      <c r="E10" s="221">
        <f t="shared" ref="E10:E20" si="0">IF(F10=0,B10*C10*D10*0.5,B10*C10*D10)</f>
        <v>0</v>
      </c>
      <c r="F10" s="21">
        <f>'電気【※記入(変更)しない】'!G$16</f>
        <v>10</v>
      </c>
      <c r="G10" s="211"/>
      <c r="H10" s="221">
        <f t="shared" ref="H10:H20" si="1">F10*G10</f>
        <v>0</v>
      </c>
      <c r="I10" s="222">
        <f t="shared" ref="I10:I20" si="2">ROUNDDOWN(SUM(E10,H10),0)</f>
        <v>0</v>
      </c>
    </row>
    <row r="11" spans="1:9" ht="18" customHeight="1">
      <c r="A11" s="54" t="str">
        <f>+'1小網８号'!A11</f>
        <v>令和８年６月</v>
      </c>
      <c r="B11" s="21">
        <f t="shared" ref="B11:B20" si="3">B10</f>
        <v>1</v>
      </c>
      <c r="C11" s="211"/>
      <c r="D11" s="228">
        <v>1</v>
      </c>
      <c r="E11" s="221">
        <f t="shared" si="0"/>
        <v>0</v>
      </c>
      <c r="F11" s="21">
        <f>'電気【※記入(変更)しない】'!I$16</f>
        <v>10</v>
      </c>
      <c r="G11" s="211"/>
      <c r="H11" s="221">
        <f t="shared" si="1"/>
        <v>0</v>
      </c>
      <c r="I11" s="222">
        <f t="shared" si="2"/>
        <v>0</v>
      </c>
    </row>
    <row r="12" spans="1:9" ht="18" customHeight="1">
      <c r="A12" s="54" t="str">
        <f>+'1小網８号'!A12</f>
        <v>令和８年７月</v>
      </c>
      <c r="B12" s="21">
        <f t="shared" si="3"/>
        <v>1</v>
      </c>
      <c r="C12" s="211"/>
      <c r="D12" s="228">
        <v>1</v>
      </c>
      <c r="E12" s="221">
        <f t="shared" si="0"/>
        <v>0</v>
      </c>
      <c r="F12" s="21">
        <f>'電気【※記入(変更)しない】'!K$16</f>
        <v>10</v>
      </c>
      <c r="G12" s="211"/>
      <c r="H12" s="221">
        <f t="shared" si="1"/>
        <v>0</v>
      </c>
      <c r="I12" s="222">
        <f t="shared" si="2"/>
        <v>0</v>
      </c>
    </row>
    <row r="13" spans="1:9" ht="18" customHeight="1">
      <c r="A13" s="54" t="str">
        <f>+'1小網８号'!A13</f>
        <v>令和８年８月</v>
      </c>
      <c r="B13" s="21">
        <f t="shared" si="3"/>
        <v>1</v>
      </c>
      <c r="C13" s="211"/>
      <c r="D13" s="228">
        <v>1</v>
      </c>
      <c r="E13" s="221">
        <f t="shared" si="0"/>
        <v>0</v>
      </c>
      <c r="F13" s="21">
        <f>'電気【※記入(変更)しない】'!M$16</f>
        <v>10</v>
      </c>
      <c r="G13" s="211"/>
      <c r="H13" s="221">
        <f t="shared" si="1"/>
        <v>0</v>
      </c>
      <c r="I13" s="222">
        <f t="shared" si="2"/>
        <v>0</v>
      </c>
    </row>
    <row r="14" spans="1:9" ht="18" customHeight="1">
      <c r="A14" s="54" t="str">
        <f>+'1小網８号'!A14</f>
        <v>令和８年９月</v>
      </c>
      <c r="B14" s="21">
        <f t="shared" si="3"/>
        <v>1</v>
      </c>
      <c r="C14" s="211"/>
      <c r="D14" s="228">
        <v>1</v>
      </c>
      <c r="E14" s="221">
        <f t="shared" si="0"/>
        <v>0</v>
      </c>
      <c r="F14" s="21">
        <f>'電気【※記入(変更)しない】'!O$16</f>
        <v>10</v>
      </c>
      <c r="G14" s="211"/>
      <c r="H14" s="221">
        <f t="shared" si="1"/>
        <v>0</v>
      </c>
      <c r="I14" s="222">
        <f t="shared" si="2"/>
        <v>0</v>
      </c>
    </row>
    <row r="15" spans="1:9" ht="18" customHeight="1">
      <c r="A15" s="54" t="str">
        <f>+'1小網８号'!A15</f>
        <v>令和８年１０月</v>
      </c>
      <c r="B15" s="21">
        <f t="shared" si="3"/>
        <v>1</v>
      </c>
      <c r="C15" s="211"/>
      <c r="D15" s="228">
        <v>1</v>
      </c>
      <c r="E15" s="221">
        <f t="shared" si="0"/>
        <v>0</v>
      </c>
      <c r="F15" s="21">
        <f>'電気【※記入(変更)しない】'!Q$16</f>
        <v>10</v>
      </c>
      <c r="G15" s="211"/>
      <c r="H15" s="221">
        <f t="shared" si="1"/>
        <v>0</v>
      </c>
      <c r="I15" s="222">
        <f t="shared" si="2"/>
        <v>0</v>
      </c>
    </row>
    <row r="16" spans="1:9" ht="18" customHeight="1">
      <c r="A16" s="54" t="str">
        <f>+'1小網８号'!A16</f>
        <v>令和８年１１月</v>
      </c>
      <c r="B16" s="21">
        <f t="shared" si="3"/>
        <v>1</v>
      </c>
      <c r="C16" s="211"/>
      <c r="D16" s="228">
        <v>1</v>
      </c>
      <c r="E16" s="221">
        <f t="shared" si="0"/>
        <v>0</v>
      </c>
      <c r="F16" s="21">
        <f>'電気【※記入(変更)しない】'!S$16</f>
        <v>10</v>
      </c>
      <c r="G16" s="211"/>
      <c r="H16" s="221">
        <f t="shared" si="1"/>
        <v>0</v>
      </c>
      <c r="I16" s="222">
        <f t="shared" si="2"/>
        <v>0</v>
      </c>
    </row>
    <row r="17" spans="1:10" ht="18" customHeight="1">
      <c r="A17" s="54" t="str">
        <f>+'1小網８号'!A17</f>
        <v>令和８年１２月</v>
      </c>
      <c r="B17" s="21">
        <f t="shared" si="3"/>
        <v>1</v>
      </c>
      <c r="C17" s="211"/>
      <c r="D17" s="228">
        <v>1</v>
      </c>
      <c r="E17" s="221">
        <f t="shared" si="0"/>
        <v>0</v>
      </c>
      <c r="F17" s="21">
        <f>'電気【※記入(変更)しない】'!U$16</f>
        <v>10</v>
      </c>
      <c r="G17" s="211"/>
      <c r="H17" s="221">
        <f t="shared" si="1"/>
        <v>0</v>
      </c>
      <c r="I17" s="222">
        <f t="shared" si="2"/>
        <v>0</v>
      </c>
    </row>
    <row r="18" spans="1:10" ht="18" customHeight="1">
      <c r="A18" s="54" t="str">
        <f>+'1小網８号'!A18</f>
        <v>令和９年１月</v>
      </c>
      <c r="B18" s="21">
        <f t="shared" si="3"/>
        <v>1</v>
      </c>
      <c r="C18" s="211"/>
      <c r="D18" s="228">
        <v>1</v>
      </c>
      <c r="E18" s="221">
        <f t="shared" si="0"/>
        <v>0</v>
      </c>
      <c r="F18" s="21">
        <f>'電気【※記入(変更)しない】'!W$16</f>
        <v>10</v>
      </c>
      <c r="G18" s="211"/>
      <c r="H18" s="221">
        <f t="shared" si="1"/>
        <v>0</v>
      </c>
      <c r="I18" s="222">
        <f t="shared" si="2"/>
        <v>0</v>
      </c>
    </row>
    <row r="19" spans="1:10" ht="18" customHeight="1">
      <c r="A19" s="54" t="str">
        <f>+'1小網８号'!A19</f>
        <v>令和９年２月</v>
      </c>
      <c r="B19" s="21">
        <f t="shared" si="3"/>
        <v>1</v>
      </c>
      <c r="C19" s="211"/>
      <c r="D19" s="228">
        <v>1</v>
      </c>
      <c r="E19" s="221">
        <f t="shared" si="0"/>
        <v>0</v>
      </c>
      <c r="F19" s="21">
        <f>'電気【※記入(変更)しない】'!Y$16</f>
        <v>10</v>
      </c>
      <c r="G19" s="211"/>
      <c r="H19" s="221">
        <f t="shared" si="1"/>
        <v>0</v>
      </c>
      <c r="I19" s="222">
        <f t="shared" si="2"/>
        <v>0</v>
      </c>
    </row>
    <row r="20" spans="1:10" ht="18" customHeight="1" thickBot="1">
      <c r="A20" s="54" t="str">
        <f>+'1小網８号'!A20</f>
        <v>令和９年３月</v>
      </c>
      <c r="B20" s="21">
        <f t="shared" si="3"/>
        <v>1</v>
      </c>
      <c r="C20" s="211"/>
      <c r="D20" s="228">
        <v>1</v>
      </c>
      <c r="E20" s="221">
        <f t="shared" si="0"/>
        <v>0</v>
      </c>
      <c r="F20" s="21">
        <f>'電気【※記入(変更)しない】'!AA$16</f>
        <v>10</v>
      </c>
      <c r="G20" s="211"/>
      <c r="H20" s="221">
        <f t="shared" si="1"/>
        <v>0</v>
      </c>
      <c r="I20" s="222">
        <f t="shared" si="2"/>
        <v>0</v>
      </c>
    </row>
    <row r="21" spans="1:10" ht="18" customHeight="1" thickBot="1">
      <c r="A21" s="26" t="s">
        <v>141</v>
      </c>
      <c r="B21" s="27"/>
      <c r="C21" s="28"/>
      <c r="D21" s="230"/>
      <c r="E21" s="223"/>
      <c r="F21" s="30">
        <f>SUM(F9:F20)</f>
        <v>120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277</v>
      </c>
    </row>
    <row r="3" spans="1:9" ht="18" customHeight="1">
      <c r="A3" s="1" t="s">
        <v>170</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供給価格算定書【自動転記】!C14</f>
        <v>15</v>
      </c>
      <c r="C9" s="211"/>
      <c r="D9" s="218" t="s">
        <v>167</v>
      </c>
      <c r="E9" s="219">
        <f t="shared" ref="E9:E20" si="0">IF(F9=0,C9*0.5,C9)</f>
        <v>0</v>
      </c>
      <c r="F9" s="21">
        <f>'電気【※記入(変更)しない】'!E$17</f>
        <v>85</v>
      </c>
      <c r="G9" s="211"/>
      <c r="H9" s="221">
        <f>F9*G9</f>
        <v>0</v>
      </c>
      <c r="I9" s="222">
        <f t="shared" ref="I9:I20" si="1">ROUNDDOWN(SUM(E9,H9),0)</f>
        <v>0</v>
      </c>
    </row>
    <row r="10" spans="1:9" ht="18" customHeight="1">
      <c r="A10" s="54" t="str">
        <f>+'1小網８号'!A10</f>
        <v>令和８年５月</v>
      </c>
      <c r="B10" s="21">
        <f>B9</f>
        <v>15</v>
      </c>
      <c r="C10" s="211"/>
      <c r="D10" s="218" t="s">
        <v>167</v>
      </c>
      <c r="E10" s="219">
        <f t="shared" si="0"/>
        <v>0</v>
      </c>
      <c r="F10" s="21">
        <f>'電気【※記入(変更)しない】'!G$17</f>
        <v>85</v>
      </c>
      <c r="G10" s="211"/>
      <c r="H10" s="221">
        <f t="shared" ref="H10:H20" si="2">F10*G10</f>
        <v>0</v>
      </c>
      <c r="I10" s="222">
        <f t="shared" si="1"/>
        <v>0</v>
      </c>
    </row>
    <row r="11" spans="1:9" ht="18" customHeight="1">
      <c r="A11" s="54" t="str">
        <f>+'1小網８号'!A11</f>
        <v>令和８年６月</v>
      </c>
      <c r="B11" s="21">
        <f t="shared" ref="B11:B20" si="3">B10</f>
        <v>15</v>
      </c>
      <c r="C11" s="211"/>
      <c r="D11" s="218" t="s">
        <v>167</v>
      </c>
      <c r="E11" s="219">
        <f t="shared" si="0"/>
        <v>0</v>
      </c>
      <c r="F11" s="21">
        <f>'電気【※記入(変更)しない】'!I$17</f>
        <v>85</v>
      </c>
      <c r="G11" s="211"/>
      <c r="H11" s="221">
        <f t="shared" si="2"/>
        <v>0</v>
      </c>
      <c r="I11" s="222">
        <f t="shared" si="1"/>
        <v>0</v>
      </c>
    </row>
    <row r="12" spans="1:9" ht="18" customHeight="1">
      <c r="A12" s="54" t="str">
        <f>+'1小網８号'!A12</f>
        <v>令和８年７月</v>
      </c>
      <c r="B12" s="21">
        <f t="shared" si="3"/>
        <v>15</v>
      </c>
      <c r="C12" s="211"/>
      <c r="D12" s="218" t="s">
        <v>167</v>
      </c>
      <c r="E12" s="219">
        <f t="shared" si="0"/>
        <v>0</v>
      </c>
      <c r="F12" s="21">
        <f>'電気【※記入(変更)しない】'!K$17</f>
        <v>85</v>
      </c>
      <c r="G12" s="211"/>
      <c r="H12" s="221">
        <f t="shared" si="2"/>
        <v>0</v>
      </c>
      <c r="I12" s="222">
        <f t="shared" si="1"/>
        <v>0</v>
      </c>
    </row>
    <row r="13" spans="1:9" ht="18" customHeight="1">
      <c r="A13" s="54" t="str">
        <f>+'1小網８号'!A13</f>
        <v>令和８年８月</v>
      </c>
      <c r="B13" s="21">
        <f t="shared" si="3"/>
        <v>15</v>
      </c>
      <c r="C13" s="211"/>
      <c r="D13" s="218" t="s">
        <v>167</v>
      </c>
      <c r="E13" s="219">
        <f t="shared" si="0"/>
        <v>0</v>
      </c>
      <c r="F13" s="21">
        <f>'電気【※記入(変更)しない】'!M$17</f>
        <v>85</v>
      </c>
      <c r="G13" s="211"/>
      <c r="H13" s="221">
        <f t="shared" si="2"/>
        <v>0</v>
      </c>
      <c r="I13" s="222">
        <f t="shared" si="1"/>
        <v>0</v>
      </c>
    </row>
    <row r="14" spans="1:9" ht="18" customHeight="1">
      <c r="A14" s="54" t="str">
        <f>+'1小網８号'!A14</f>
        <v>令和８年９月</v>
      </c>
      <c r="B14" s="21">
        <f t="shared" si="3"/>
        <v>15</v>
      </c>
      <c r="C14" s="211"/>
      <c r="D14" s="218" t="s">
        <v>167</v>
      </c>
      <c r="E14" s="219">
        <f t="shared" si="0"/>
        <v>0</v>
      </c>
      <c r="F14" s="21">
        <f>'電気【※記入(変更)しない】'!O$17</f>
        <v>85</v>
      </c>
      <c r="G14" s="211"/>
      <c r="H14" s="221">
        <f t="shared" si="2"/>
        <v>0</v>
      </c>
      <c r="I14" s="222">
        <f t="shared" si="1"/>
        <v>0</v>
      </c>
    </row>
    <row r="15" spans="1:9" ht="18" customHeight="1">
      <c r="A15" s="54" t="str">
        <f>+'1小網８号'!A15</f>
        <v>令和８年１０月</v>
      </c>
      <c r="B15" s="21">
        <f t="shared" si="3"/>
        <v>15</v>
      </c>
      <c r="C15" s="211"/>
      <c r="D15" s="218" t="s">
        <v>167</v>
      </c>
      <c r="E15" s="219">
        <f t="shared" si="0"/>
        <v>0</v>
      </c>
      <c r="F15" s="21">
        <f>'電気【※記入(変更)しない】'!Q$17</f>
        <v>85</v>
      </c>
      <c r="G15" s="211"/>
      <c r="H15" s="221">
        <f t="shared" si="2"/>
        <v>0</v>
      </c>
      <c r="I15" s="222">
        <f t="shared" si="1"/>
        <v>0</v>
      </c>
    </row>
    <row r="16" spans="1:9" ht="18" customHeight="1">
      <c r="A16" s="54" t="str">
        <f>+'1小網８号'!A16</f>
        <v>令和８年１１月</v>
      </c>
      <c r="B16" s="21">
        <f t="shared" si="3"/>
        <v>15</v>
      </c>
      <c r="C16" s="211"/>
      <c r="D16" s="218" t="s">
        <v>167</v>
      </c>
      <c r="E16" s="219">
        <f t="shared" si="0"/>
        <v>0</v>
      </c>
      <c r="F16" s="21">
        <f>'電気【※記入(変更)しない】'!S$17</f>
        <v>85</v>
      </c>
      <c r="G16" s="211"/>
      <c r="H16" s="221">
        <f t="shared" si="2"/>
        <v>0</v>
      </c>
      <c r="I16" s="222">
        <f t="shared" si="1"/>
        <v>0</v>
      </c>
    </row>
    <row r="17" spans="1:10" ht="18" customHeight="1">
      <c r="A17" s="54" t="str">
        <f>+'1小網８号'!A17</f>
        <v>令和８年１２月</v>
      </c>
      <c r="B17" s="21">
        <f t="shared" si="3"/>
        <v>15</v>
      </c>
      <c r="C17" s="211"/>
      <c r="D17" s="218" t="s">
        <v>167</v>
      </c>
      <c r="E17" s="219">
        <f t="shared" si="0"/>
        <v>0</v>
      </c>
      <c r="F17" s="21">
        <f>'電気【※記入(変更)しない】'!U$17</f>
        <v>85</v>
      </c>
      <c r="G17" s="211"/>
      <c r="H17" s="221">
        <f t="shared" si="2"/>
        <v>0</v>
      </c>
      <c r="I17" s="222">
        <f t="shared" si="1"/>
        <v>0</v>
      </c>
    </row>
    <row r="18" spans="1:10" ht="18" customHeight="1">
      <c r="A18" s="54" t="str">
        <f>+'1小網８号'!A18</f>
        <v>令和９年１月</v>
      </c>
      <c r="B18" s="21">
        <f t="shared" si="3"/>
        <v>15</v>
      </c>
      <c r="C18" s="211"/>
      <c r="D18" s="218" t="s">
        <v>167</v>
      </c>
      <c r="E18" s="219">
        <f t="shared" si="0"/>
        <v>0</v>
      </c>
      <c r="F18" s="21">
        <f>'電気【※記入(変更)しない】'!W$17</f>
        <v>85</v>
      </c>
      <c r="G18" s="211"/>
      <c r="H18" s="221">
        <f t="shared" si="2"/>
        <v>0</v>
      </c>
      <c r="I18" s="222">
        <f t="shared" si="1"/>
        <v>0</v>
      </c>
    </row>
    <row r="19" spans="1:10" ht="18" customHeight="1">
      <c r="A19" s="54" t="str">
        <f>+'1小網８号'!A19</f>
        <v>令和９年２月</v>
      </c>
      <c r="B19" s="21">
        <f t="shared" si="3"/>
        <v>15</v>
      </c>
      <c r="C19" s="211"/>
      <c r="D19" s="218" t="s">
        <v>167</v>
      </c>
      <c r="E19" s="219">
        <f t="shared" si="0"/>
        <v>0</v>
      </c>
      <c r="F19" s="21">
        <f>'電気【※記入(変更)しない】'!Y$17</f>
        <v>85</v>
      </c>
      <c r="G19" s="211"/>
      <c r="H19" s="221">
        <f t="shared" si="2"/>
        <v>0</v>
      </c>
      <c r="I19" s="222">
        <f t="shared" si="1"/>
        <v>0</v>
      </c>
    </row>
    <row r="20" spans="1:10" ht="18" customHeight="1" thickBot="1">
      <c r="A20" s="54" t="str">
        <f>+'1小網８号'!A20</f>
        <v>令和９年３月</v>
      </c>
      <c r="B20" s="21">
        <f t="shared" si="3"/>
        <v>15</v>
      </c>
      <c r="C20" s="211"/>
      <c r="D20" s="220" t="s">
        <v>167</v>
      </c>
      <c r="E20" s="219">
        <f t="shared" si="0"/>
        <v>0</v>
      </c>
      <c r="F20" s="21">
        <f>'電気【※記入(変更)しない】'!AA$17</f>
        <v>85</v>
      </c>
      <c r="G20" s="211"/>
      <c r="H20" s="221">
        <f t="shared" si="2"/>
        <v>0</v>
      </c>
      <c r="I20" s="222">
        <f t="shared" si="1"/>
        <v>0</v>
      </c>
    </row>
    <row r="21" spans="1:10" ht="18" customHeight="1" thickBot="1">
      <c r="A21" s="26" t="s">
        <v>141</v>
      </c>
      <c r="B21" s="27"/>
      <c r="C21" s="28"/>
      <c r="D21" s="28"/>
      <c r="E21" s="50"/>
      <c r="F21" s="30">
        <f>SUM(F9:F20)</f>
        <v>1020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278</v>
      </c>
    </row>
    <row r="3" spans="1:9" ht="18" customHeight="1">
      <c r="A3" s="1" t="s">
        <v>171</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供給価格算定書【自動転記】!C15</f>
        <v>15</v>
      </c>
      <c r="C9" s="211"/>
      <c r="D9" s="218" t="s">
        <v>167</v>
      </c>
      <c r="E9" s="219">
        <f t="shared" ref="E9:E20" si="0">IF(F9=0,C9*0.5,C9)</f>
        <v>0</v>
      </c>
      <c r="F9" s="21">
        <f>'電気【※記入(変更)しない】'!E$18</f>
        <v>80</v>
      </c>
      <c r="G9" s="211"/>
      <c r="H9" s="221">
        <f>F9*G9</f>
        <v>0</v>
      </c>
      <c r="I9" s="222">
        <f t="shared" ref="I9:I20" si="1">ROUNDDOWN(SUM(E9,H9),0)</f>
        <v>0</v>
      </c>
    </row>
    <row r="10" spans="1:9" ht="18" customHeight="1">
      <c r="A10" s="54" t="str">
        <f>+'1小網８号'!A10</f>
        <v>令和８年５月</v>
      </c>
      <c r="B10" s="21">
        <f>B9</f>
        <v>15</v>
      </c>
      <c r="C10" s="211"/>
      <c r="D10" s="218" t="s">
        <v>167</v>
      </c>
      <c r="E10" s="219">
        <f t="shared" si="0"/>
        <v>0</v>
      </c>
      <c r="F10" s="21">
        <f>'電気【※記入(変更)しない】'!G$18</f>
        <v>80</v>
      </c>
      <c r="G10" s="211"/>
      <c r="H10" s="221">
        <f t="shared" ref="H10:H20" si="2">F10*G10</f>
        <v>0</v>
      </c>
      <c r="I10" s="222">
        <f t="shared" si="1"/>
        <v>0</v>
      </c>
    </row>
    <row r="11" spans="1:9" ht="18" customHeight="1">
      <c r="A11" s="54" t="str">
        <f>+'1小網８号'!A11</f>
        <v>令和８年６月</v>
      </c>
      <c r="B11" s="21">
        <f t="shared" ref="B11:B20" si="3">B10</f>
        <v>15</v>
      </c>
      <c r="C11" s="211"/>
      <c r="D11" s="218" t="s">
        <v>167</v>
      </c>
      <c r="E11" s="219">
        <f t="shared" si="0"/>
        <v>0</v>
      </c>
      <c r="F11" s="21">
        <f>'電気【※記入(変更)しない】'!I$18</f>
        <v>80</v>
      </c>
      <c r="G11" s="211"/>
      <c r="H11" s="221">
        <f t="shared" si="2"/>
        <v>0</v>
      </c>
      <c r="I11" s="222">
        <f t="shared" si="1"/>
        <v>0</v>
      </c>
    </row>
    <row r="12" spans="1:9" ht="18" customHeight="1">
      <c r="A12" s="54" t="str">
        <f>+'1小網８号'!A12</f>
        <v>令和８年７月</v>
      </c>
      <c r="B12" s="21">
        <f t="shared" si="3"/>
        <v>15</v>
      </c>
      <c r="C12" s="211"/>
      <c r="D12" s="218" t="s">
        <v>167</v>
      </c>
      <c r="E12" s="219">
        <f t="shared" si="0"/>
        <v>0</v>
      </c>
      <c r="F12" s="21">
        <f>'電気【※記入(変更)しない】'!K$18</f>
        <v>80</v>
      </c>
      <c r="G12" s="211"/>
      <c r="H12" s="221">
        <f t="shared" si="2"/>
        <v>0</v>
      </c>
      <c r="I12" s="222">
        <f t="shared" si="1"/>
        <v>0</v>
      </c>
    </row>
    <row r="13" spans="1:9" ht="18" customHeight="1">
      <c r="A13" s="54" t="str">
        <f>+'1小網８号'!A13</f>
        <v>令和８年８月</v>
      </c>
      <c r="B13" s="21">
        <f t="shared" si="3"/>
        <v>15</v>
      </c>
      <c r="C13" s="211"/>
      <c r="D13" s="218" t="s">
        <v>167</v>
      </c>
      <c r="E13" s="219">
        <f t="shared" si="0"/>
        <v>0</v>
      </c>
      <c r="F13" s="21">
        <f>'電気【※記入(変更)しない】'!M$18</f>
        <v>80</v>
      </c>
      <c r="G13" s="211"/>
      <c r="H13" s="221">
        <f t="shared" si="2"/>
        <v>0</v>
      </c>
      <c r="I13" s="222">
        <f t="shared" si="1"/>
        <v>0</v>
      </c>
    </row>
    <row r="14" spans="1:9" ht="18" customHeight="1">
      <c r="A14" s="54" t="str">
        <f>+'1小網８号'!A14</f>
        <v>令和８年９月</v>
      </c>
      <c r="B14" s="21">
        <f t="shared" si="3"/>
        <v>15</v>
      </c>
      <c r="C14" s="211"/>
      <c r="D14" s="218" t="s">
        <v>167</v>
      </c>
      <c r="E14" s="219">
        <f t="shared" si="0"/>
        <v>0</v>
      </c>
      <c r="F14" s="21">
        <f>'電気【※記入(変更)しない】'!O$18</f>
        <v>80</v>
      </c>
      <c r="G14" s="211"/>
      <c r="H14" s="221">
        <f t="shared" si="2"/>
        <v>0</v>
      </c>
      <c r="I14" s="222">
        <f t="shared" si="1"/>
        <v>0</v>
      </c>
    </row>
    <row r="15" spans="1:9" ht="18" customHeight="1">
      <c r="A15" s="54" t="str">
        <f>+'1小網８号'!A15</f>
        <v>令和８年１０月</v>
      </c>
      <c r="B15" s="21">
        <f t="shared" si="3"/>
        <v>15</v>
      </c>
      <c r="C15" s="211"/>
      <c r="D15" s="218" t="s">
        <v>167</v>
      </c>
      <c r="E15" s="219">
        <f t="shared" si="0"/>
        <v>0</v>
      </c>
      <c r="F15" s="21">
        <f>'電気【※記入(変更)しない】'!Q$18</f>
        <v>80</v>
      </c>
      <c r="G15" s="211"/>
      <c r="H15" s="221">
        <f t="shared" si="2"/>
        <v>0</v>
      </c>
      <c r="I15" s="222">
        <f t="shared" si="1"/>
        <v>0</v>
      </c>
    </row>
    <row r="16" spans="1:9" ht="18" customHeight="1">
      <c r="A16" s="54" t="str">
        <f>+'1小網８号'!A16</f>
        <v>令和８年１１月</v>
      </c>
      <c r="B16" s="21">
        <f t="shared" si="3"/>
        <v>15</v>
      </c>
      <c r="C16" s="211"/>
      <c r="D16" s="218" t="s">
        <v>167</v>
      </c>
      <c r="E16" s="219">
        <f t="shared" si="0"/>
        <v>0</v>
      </c>
      <c r="F16" s="21">
        <f>'電気【※記入(変更)しない】'!S$18</f>
        <v>80</v>
      </c>
      <c r="G16" s="211"/>
      <c r="H16" s="221">
        <f t="shared" si="2"/>
        <v>0</v>
      </c>
      <c r="I16" s="222">
        <f t="shared" si="1"/>
        <v>0</v>
      </c>
    </row>
    <row r="17" spans="1:10" ht="18" customHeight="1">
      <c r="A17" s="54" t="str">
        <f>+'1小網８号'!A17</f>
        <v>令和８年１２月</v>
      </c>
      <c r="B17" s="21">
        <f t="shared" si="3"/>
        <v>15</v>
      </c>
      <c r="C17" s="211"/>
      <c r="D17" s="218" t="s">
        <v>167</v>
      </c>
      <c r="E17" s="219">
        <f t="shared" si="0"/>
        <v>0</v>
      </c>
      <c r="F17" s="21">
        <f>'電気【※記入(変更)しない】'!U$18</f>
        <v>80</v>
      </c>
      <c r="G17" s="211"/>
      <c r="H17" s="221">
        <f t="shared" si="2"/>
        <v>0</v>
      </c>
      <c r="I17" s="222">
        <f t="shared" si="1"/>
        <v>0</v>
      </c>
    </row>
    <row r="18" spans="1:10" ht="18" customHeight="1">
      <c r="A18" s="54" t="str">
        <f>+'1小網８号'!A18</f>
        <v>令和９年１月</v>
      </c>
      <c r="B18" s="21">
        <f t="shared" si="3"/>
        <v>15</v>
      </c>
      <c r="C18" s="211"/>
      <c r="D18" s="218" t="s">
        <v>167</v>
      </c>
      <c r="E18" s="219">
        <f t="shared" si="0"/>
        <v>0</v>
      </c>
      <c r="F18" s="21">
        <f>'電気【※記入(変更)しない】'!W$18</f>
        <v>80</v>
      </c>
      <c r="G18" s="211"/>
      <c r="H18" s="221">
        <f t="shared" si="2"/>
        <v>0</v>
      </c>
      <c r="I18" s="222">
        <f t="shared" si="1"/>
        <v>0</v>
      </c>
    </row>
    <row r="19" spans="1:10" ht="18" customHeight="1">
      <c r="A19" s="54" t="str">
        <f>+'1小網８号'!A19</f>
        <v>令和９年２月</v>
      </c>
      <c r="B19" s="21">
        <f t="shared" si="3"/>
        <v>15</v>
      </c>
      <c r="C19" s="211"/>
      <c r="D19" s="218" t="s">
        <v>167</v>
      </c>
      <c r="E19" s="219">
        <f t="shared" si="0"/>
        <v>0</v>
      </c>
      <c r="F19" s="21">
        <f>'電気【※記入(変更)しない】'!Y$18</f>
        <v>80</v>
      </c>
      <c r="G19" s="211"/>
      <c r="H19" s="221">
        <f t="shared" si="2"/>
        <v>0</v>
      </c>
      <c r="I19" s="222">
        <f t="shared" si="1"/>
        <v>0</v>
      </c>
    </row>
    <row r="20" spans="1:10" ht="18" customHeight="1" thickBot="1">
      <c r="A20" s="54" t="str">
        <f>+'1小網８号'!A20</f>
        <v>令和９年３月</v>
      </c>
      <c r="B20" s="21">
        <f t="shared" si="3"/>
        <v>15</v>
      </c>
      <c r="C20" s="211"/>
      <c r="D20" s="220" t="s">
        <v>167</v>
      </c>
      <c r="E20" s="219">
        <f t="shared" si="0"/>
        <v>0</v>
      </c>
      <c r="F20" s="21">
        <f>'電気【※記入(変更)しない】'!AA$18</f>
        <v>80</v>
      </c>
      <c r="G20" s="211"/>
      <c r="H20" s="221">
        <f t="shared" si="2"/>
        <v>0</v>
      </c>
      <c r="I20" s="222">
        <f t="shared" si="1"/>
        <v>0</v>
      </c>
    </row>
    <row r="21" spans="1:10" ht="18" customHeight="1" thickBot="1">
      <c r="A21" s="26" t="s">
        <v>141</v>
      </c>
      <c r="B21" s="27"/>
      <c r="C21" s="28"/>
      <c r="D21" s="28"/>
      <c r="E21" s="50"/>
      <c r="F21" s="30">
        <f>SUM(F9:F20)</f>
        <v>960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BE43-850D-4B71-9697-92559EAB2DDE}">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279</v>
      </c>
    </row>
    <row r="3" spans="1:9" ht="18" customHeight="1">
      <c r="A3" s="1" t="s">
        <v>172</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供給価格算定書【自動転記】!C16</f>
        <v>1</v>
      </c>
      <c r="C9" s="211"/>
      <c r="D9" s="228">
        <v>1</v>
      </c>
      <c r="E9" s="221">
        <f>IF(F9=0,B9*C9*D9*0.5,B9*C9*D9)</f>
        <v>0</v>
      </c>
      <c r="F9" s="21">
        <f>'電気【※記入(変更)しない】'!E$19</f>
        <v>650</v>
      </c>
      <c r="G9" s="211"/>
      <c r="H9" s="221">
        <f>F9*G9</f>
        <v>0</v>
      </c>
      <c r="I9" s="222">
        <f>ROUNDDOWN(SUM(E9,H9),0)</f>
        <v>0</v>
      </c>
    </row>
    <row r="10" spans="1:9" ht="18" customHeight="1">
      <c r="A10" s="54" t="str">
        <f>+'1小網８号'!A10</f>
        <v>令和８年５月</v>
      </c>
      <c r="B10" s="21">
        <f>B9</f>
        <v>1</v>
      </c>
      <c r="C10" s="211"/>
      <c r="D10" s="228">
        <v>1</v>
      </c>
      <c r="E10" s="221">
        <f t="shared" ref="E10:E20" si="0">IF(F10=0,B10*C10*D10*0.5,B10*C10*D10)</f>
        <v>0</v>
      </c>
      <c r="F10" s="21">
        <f>'電気【※記入(変更)しない】'!G$19</f>
        <v>650</v>
      </c>
      <c r="G10" s="211"/>
      <c r="H10" s="221">
        <f t="shared" ref="H10:H20" si="1">F10*G10</f>
        <v>0</v>
      </c>
      <c r="I10" s="222">
        <f t="shared" ref="I10:I20" si="2">ROUNDDOWN(SUM(E10,H10),0)</f>
        <v>0</v>
      </c>
    </row>
    <row r="11" spans="1:9" ht="18" customHeight="1">
      <c r="A11" s="54" t="str">
        <f>+'1小網８号'!A11</f>
        <v>令和８年６月</v>
      </c>
      <c r="B11" s="21">
        <f t="shared" ref="B11:B20" si="3">B10</f>
        <v>1</v>
      </c>
      <c r="C11" s="211"/>
      <c r="D11" s="228">
        <v>1</v>
      </c>
      <c r="E11" s="221">
        <f t="shared" si="0"/>
        <v>0</v>
      </c>
      <c r="F11" s="21">
        <f>'電気【※記入(変更)しない】'!I$19</f>
        <v>650</v>
      </c>
      <c r="G11" s="211"/>
      <c r="H11" s="221">
        <f t="shared" si="1"/>
        <v>0</v>
      </c>
      <c r="I11" s="222">
        <f t="shared" si="2"/>
        <v>0</v>
      </c>
    </row>
    <row r="12" spans="1:9" ht="18" customHeight="1">
      <c r="A12" s="54" t="str">
        <f>+'1小網８号'!A12</f>
        <v>令和８年７月</v>
      </c>
      <c r="B12" s="21">
        <f t="shared" si="3"/>
        <v>1</v>
      </c>
      <c r="C12" s="211"/>
      <c r="D12" s="228">
        <v>1</v>
      </c>
      <c r="E12" s="221">
        <f t="shared" si="0"/>
        <v>0</v>
      </c>
      <c r="F12" s="21">
        <f>'電気【※記入(変更)しない】'!K$19</f>
        <v>650</v>
      </c>
      <c r="G12" s="211"/>
      <c r="H12" s="221">
        <f t="shared" si="1"/>
        <v>0</v>
      </c>
      <c r="I12" s="222">
        <f t="shared" si="2"/>
        <v>0</v>
      </c>
    </row>
    <row r="13" spans="1:9" ht="18" customHeight="1">
      <c r="A13" s="54" t="str">
        <f>+'1小網８号'!A13</f>
        <v>令和８年８月</v>
      </c>
      <c r="B13" s="21">
        <f t="shared" si="3"/>
        <v>1</v>
      </c>
      <c r="C13" s="211"/>
      <c r="D13" s="228">
        <v>1</v>
      </c>
      <c r="E13" s="221">
        <f t="shared" si="0"/>
        <v>0</v>
      </c>
      <c r="F13" s="21">
        <f>'電気【※記入(変更)しない】'!M$19</f>
        <v>650</v>
      </c>
      <c r="G13" s="211"/>
      <c r="H13" s="221">
        <f t="shared" si="1"/>
        <v>0</v>
      </c>
      <c r="I13" s="222">
        <f t="shared" si="2"/>
        <v>0</v>
      </c>
    </row>
    <row r="14" spans="1:9" ht="18" customHeight="1">
      <c r="A14" s="54" t="str">
        <f>+'1小網８号'!A14</f>
        <v>令和８年９月</v>
      </c>
      <c r="B14" s="21">
        <f t="shared" si="3"/>
        <v>1</v>
      </c>
      <c r="C14" s="211"/>
      <c r="D14" s="228">
        <v>1</v>
      </c>
      <c r="E14" s="221">
        <f t="shared" si="0"/>
        <v>0</v>
      </c>
      <c r="F14" s="21">
        <f>'電気【※記入(変更)しない】'!O$19</f>
        <v>650</v>
      </c>
      <c r="G14" s="211"/>
      <c r="H14" s="221">
        <f t="shared" si="1"/>
        <v>0</v>
      </c>
      <c r="I14" s="222">
        <f t="shared" si="2"/>
        <v>0</v>
      </c>
    </row>
    <row r="15" spans="1:9" ht="18" customHeight="1">
      <c r="A15" s="54" t="str">
        <f>+'1小網８号'!A15</f>
        <v>令和８年１０月</v>
      </c>
      <c r="B15" s="21">
        <f t="shared" si="3"/>
        <v>1</v>
      </c>
      <c r="C15" s="211"/>
      <c r="D15" s="228">
        <v>1</v>
      </c>
      <c r="E15" s="221">
        <f t="shared" si="0"/>
        <v>0</v>
      </c>
      <c r="F15" s="21">
        <f>'電気【※記入(変更)しない】'!Q$19</f>
        <v>650</v>
      </c>
      <c r="G15" s="211"/>
      <c r="H15" s="221">
        <f t="shared" si="1"/>
        <v>0</v>
      </c>
      <c r="I15" s="222">
        <f t="shared" si="2"/>
        <v>0</v>
      </c>
    </row>
    <row r="16" spans="1:9" ht="18" customHeight="1">
      <c r="A16" s="54" t="str">
        <f>+'1小網８号'!A16</f>
        <v>令和８年１１月</v>
      </c>
      <c r="B16" s="21">
        <f t="shared" si="3"/>
        <v>1</v>
      </c>
      <c r="C16" s="211"/>
      <c r="D16" s="228">
        <v>1</v>
      </c>
      <c r="E16" s="221">
        <f t="shared" si="0"/>
        <v>0</v>
      </c>
      <c r="F16" s="21">
        <f>'電気【※記入(変更)しない】'!S$19</f>
        <v>650</v>
      </c>
      <c r="G16" s="211"/>
      <c r="H16" s="221">
        <f t="shared" si="1"/>
        <v>0</v>
      </c>
      <c r="I16" s="222">
        <f t="shared" si="2"/>
        <v>0</v>
      </c>
    </row>
    <row r="17" spans="1:10" ht="18" customHeight="1">
      <c r="A17" s="54" t="str">
        <f>+'1小網８号'!A17</f>
        <v>令和８年１２月</v>
      </c>
      <c r="B17" s="21">
        <f t="shared" si="3"/>
        <v>1</v>
      </c>
      <c r="C17" s="211"/>
      <c r="D17" s="228">
        <v>1</v>
      </c>
      <c r="E17" s="221">
        <f t="shared" si="0"/>
        <v>0</v>
      </c>
      <c r="F17" s="21">
        <f>'電気【※記入(変更)しない】'!U$19</f>
        <v>650</v>
      </c>
      <c r="G17" s="211"/>
      <c r="H17" s="221">
        <f t="shared" si="1"/>
        <v>0</v>
      </c>
      <c r="I17" s="222">
        <f t="shared" si="2"/>
        <v>0</v>
      </c>
    </row>
    <row r="18" spans="1:10" ht="18" customHeight="1">
      <c r="A18" s="54" t="str">
        <f>+'1小網８号'!A18</f>
        <v>令和９年１月</v>
      </c>
      <c r="B18" s="21">
        <f t="shared" si="3"/>
        <v>1</v>
      </c>
      <c r="C18" s="211"/>
      <c r="D18" s="228">
        <v>1</v>
      </c>
      <c r="E18" s="221">
        <f t="shared" si="0"/>
        <v>0</v>
      </c>
      <c r="F18" s="21">
        <f>'電気【※記入(変更)しない】'!W$19</f>
        <v>650</v>
      </c>
      <c r="G18" s="211"/>
      <c r="H18" s="221">
        <f t="shared" si="1"/>
        <v>0</v>
      </c>
      <c r="I18" s="222">
        <f t="shared" si="2"/>
        <v>0</v>
      </c>
    </row>
    <row r="19" spans="1:10" ht="18" customHeight="1">
      <c r="A19" s="54" t="str">
        <f>+'1小網８号'!A19</f>
        <v>令和９年２月</v>
      </c>
      <c r="B19" s="21">
        <f t="shared" si="3"/>
        <v>1</v>
      </c>
      <c r="C19" s="211"/>
      <c r="D19" s="228">
        <v>1</v>
      </c>
      <c r="E19" s="221">
        <f t="shared" si="0"/>
        <v>0</v>
      </c>
      <c r="F19" s="21">
        <f>'電気【※記入(変更)しない】'!Y$19</f>
        <v>650</v>
      </c>
      <c r="G19" s="211"/>
      <c r="H19" s="221">
        <f t="shared" si="1"/>
        <v>0</v>
      </c>
      <c r="I19" s="222">
        <f t="shared" si="2"/>
        <v>0</v>
      </c>
    </row>
    <row r="20" spans="1:10" ht="18" customHeight="1" thickBot="1">
      <c r="A20" s="54" t="str">
        <f>+'1小網８号'!A20</f>
        <v>令和９年３月</v>
      </c>
      <c r="B20" s="21">
        <f t="shared" si="3"/>
        <v>1</v>
      </c>
      <c r="C20" s="211"/>
      <c r="D20" s="228">
        <v>1</v>
      </c>
      <c r="E20" s="221">
        <f t="shared" si="0"/>
        <v>0</v>
      </c>
      <c r="F20" s="21">
        <f>'電気【※記入(変更)しない】'!AA$19</f>
        <v>650</v>
      </c>
      <c r="G20" s="211"/>
      <c r="H20" s="221">
        <f t="shared" si="1"/>
        <v>0</v>
      </c>
      <c r="I20" s="222">
        <f t="shared" si="2"/>
        <v>0</v>
      </c>
    </row>
    <row r="21" spans="1:10" ht="18" customHeight="1" thickBot="1">
      <c r="A21" s="26" t="s">
        <v>141</v>
      </c>
      <c r="B21" s="27"/>
      <c r="C21" s="28"/>
      <c r="D21" s="28"/>
      <c r="E21" s="29"/>
      <c r="F21" s="30">
        <f>SUM(F9:F20)</f>
        <v>7800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280</v>
      </c>
    </row>
    <row r="3" spans="1:9" ht="18" customHeight="1">
      <c r="A3" s="1" t="s">
        <v>173</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供給価格算定書【自動転記】!C17</f>
        <v>4</v>
      </c>
      <c r="C9" s="211"/>
      <c r="D9" s="228">
        <v>1</v>
      </c>
      <c r="E9" s="221">
        <f>IF(F9=0,B9*C9*D9*0.5,B9*C9*D9)</f>
        <v>0</v>
      </c>
      <c r="F9" s="21">
        <f>'電気【※記入(変更)しない】'!E$20</f>
        <v>1</v>
      </c>
      <c r="G9" s="211"/>
      <c r="H9" s="221">
        <f>F9*G9</f>
        <v>0</v>
      </c>
      <c r="I9" s="222">
        <f>ROUNDDOWN(SUM(E9,H9),0)</f>
        <v>0</v>
      </c>
    </row>
    <row r="10" spans="1:9" ht="18" customHeight="1">
      <c r="A10" s="54" t="str">
        <f>+'1小網８号'!A10</f>
        <v>令和８年５月</v>
      </c>
      <c r="B10" s="21">
        <f>B9</f>
        <v>4</v>
      </c>
      <c r="C10" s="211"/>
      <c r="D10" s="228">
        <v>1</v>
      </c>
      <c r="E10" s="221">
        <f t="shared" ref="E10:E20" si="0">IF(F10=0,B10*C10*D10*0.5,B10*C10*D10)</f>
        <v>0</v>
      </c>
      <c r="F10" s="21">
        <f>'電気【※記入(変更)しない】'!G$20</f>
        <v>1</v>
      </c>
      <c r="G10" s="211"/>
      <c r="H10" s="221">
        <f t="shared" ref="H10:H20" si="1">F10*G10</f>
        <v>0</v>
      </c>
      <c r="I10" s="222">
        <f t="shared" ref="I10:I20" si="2">ROUNDDOWN(SUM(E10,H10),0)</f>
        <v>0</v>
      </c>
    </row>
    <row r="11" spans="1:9" ht="18" customHeight="1">
      <c r="A11" s="54" t="str">
        <f>+'1小網８号'!A11</f>
        <v>令和８年６月</v>
      </c>
      <c r="B11" s="21">
        <f t="shared" ref="B11:B20" si="3">B10</f>
        <v>4</v>
      </c>
      <c r="C11" s="211"/>
      <c r="D11" s="228">
        <v>1</v>
      </c>
      <c r="E11" s="221">
        <f t="shared" si="0"/>
        <v>0</v>
      </c>
      <c r="F11" s="21">
        <f>'電気【※記入(変更)しない】'!I$20</f>
        <v>1</v>
      </c>
      <c r="G11" s="211"/>
      <c r="H11" s="221">
        <f t="shared" si="1"/>
        <v>0</v>
      </c>
      <c r="I11" s="222">
        <f t="shared" si="2"/>
        <v>0</v>
      </c>
    </row>
    <row r="12" spans="1:9" ht="18" customHeight="1">
      <c r="A12" s="54" t="str">
        <f>+'1小網８号'!A12</f>
        <v>令和８年７月</v>
      </c>
      <c r="B12" s="21">
        <f t="shared" si="3"/>
        <v>4</v>
      </c>
      <c r="C12" s="211"/>
      <c r="D12" s="228">
        <v>1</v>
      </c>
      <c r="E12" s="221">
        <f t="shared" si="0"/>
        <v>0</v>
      </c>
      <c r="F12" s="21">
        <f>'電気【※記入(変更)しない】'!K$20</f>
        <v>1</v>
      </c>
      <c r="G12" s="211"/>
      <c r="H12" s="221">
        <f t="shared" si="1"/>
        <v>0</v>
      </c>
      <c r="I12" s="222">
        <f t="shared" si="2"/>
        <v>0</v>
      </c>
    </row>
    <row r="13" spans="1:9" ht="18" customHeight="1">
      <c r="A13" s="54" t="str">
        <f>+'1小網８号'!A13</f>
        <v>令和８年８月</v>
      </c>
      <c r="B13" s="21">
        <f t="shared" si="3"/>
        <v>4</v>
      </c>
      <c r="C13" s="211"/>
      <c r="D13" s="228">
        <v>1</v>
      </c>
      <c r="E13" s="221">
        <f t="shared" si="0"/>
        <v>0</v>
      </c>
      <c r="F13" s="21">
        <f>'電気【※記入(変更)しない】'!M$20</f>
        <v>1</v>
      </c>
      <c r="G13" s="211"/>
      <c r="H13" s="221">
        <f t="shared" si="1"/>
        <v>0</v>
      </c>
      <c r="I13" s="222">
        <f t="shared" si="2"/>
        <v>0</v>
      </c>
    </row>
    <row r="14" spans="1:9" ht="18" customHeight="1">
      <c r="A14" s="54" t="str">
        <f>+'1小網８号'!A14</f>
        <v>令和８年９月</v>
      </c>
      <c r="B14" s="21">
        <f t="shared" si="3"/>
        <v>4</v>
      </c>
      <c r="C14" s="211"/>
      <c r="D14" s="228">
        <v>1</v>
      </c>
      <c r="E14" s="221">
        <f t="shared" si="0"/>
        <v>0</v>
      </c>
      <c r="F14" s="21">
        <f>'電気【※記入(変更)しない】'!O$20</f>
        <v>1</v>
      </c>
      <c r="G14" s="211"/>
      <c r="H14" s="221">
        <f t="shared" si="1"/>
        <v>0</v>
      </c>
      <c r="I14" s="222">
        <f t="shared" si="2"/>
        <v>0</v>
      </c>
    </row>
    <row r="15" spans="1:9" ht="18" customHeight="1">
      <c r="A15" s="54" t="str">
        <f>+'1小網８号'!A15</f>
        <v>令和８年１０月</v>
      </c>
      <c r="B15" s="21">
        <f t="shared" si="3"/>
        <v>4</v>
      </c>
      <c r="C15" s="211"/>
      <c r="D15" s="228">
        <v>1</v>
      </c>
      <c r="E15" s="221">
        <f t="shared" si="0"/>
        <v>0</v>
      </c>
      <c r="F15" s="21">
        <f>'電気【※記入(変更)しない】'!Q$20</f>
        <v>1</v>
      </c>
      <c r="G15" s="211"/>
      <c r="H15" s="221">
        <f t="shared" si="1"/>
        <v>0</v>
      </c>
      <c r="I15" s="222">
        <f t="shared" si="2"/>
        <v>0</v>
      </c>
    </row>
    <row r="16" spans="1:9" ht="18" customHeight="1">
      <c r="A16" s="54" t="str">
        <f>+'1小網８号'!A16</f>
        <v>令和８年１１月</v>
      </c>
      <c r="B16" s="21">
        <f t="shared" si="3"/>
        <v>4</v>
      </c>
      <c r="C16" s="211"/>
      <c r="D16" s="228">
        <v>1</v>
      </c>
      <c r="E16" s="221">
        <f t="shared" si="0"/>
        <v>0</v>
      </c>
      <c r="F16" s="21">
        <f>'電気【※記入(変更)しない】'!S$20</f>
        <v>1</v>
      </c>
      <c r="G16" s="211"/>
      <c r="H16" s="221">
        <f t="shared" si="1"/>
        <v>0</v>
      </c>
      <c r="I16" s="222">
        <f t="shared" si="2"/>
        <v>0</v>
      </c>
    </row>
    <row r="17" spans="1:10" ht="18" customHeight="1">
      <c r="A17" s="54" t="str">
        <f>+'1小網８号'!A17</f>
        <v>令和８年１２月</v>
      </c>
      <c r="B17" s="21">
        <f t="shared" si="3"/>
        <v>4</v>
      </c>
      <c r="C17" s="211"/>
      <c r="D17" s="228">
        <v>1</v>
      </c>
      <c r="E17" s="221">
        <f t="shared" si="0"/>
        <v>0</v>
      </c>
      <c r="F17" s="21">
        <f>'電気【※記入(変更)しない】'!U$20</f>
        <v>1</v>
      </c>
      <c r="G17" s="211"/>
      <c r="H17" s="221">
        <f t="shared" si="1"/>
        <v>0</v>
      </c>
      <c r="I17" s="222">
        <f t="shared" si="2"/>
        <v>0</v>
      </c>
    </row>
    <row r="18" spans="1:10" ht="18" customHeight="1">
      <c r="A18" s="54" t="str">
        <f>+'1小網８号'!A18</f>
        <v>令和９年１月</v>
      </c>
      <c r="B18" s="21">
        <f t="shared" si="3"/>
        <v>4</v>
      </c>
      <c r="C18" s="211"/>
      <c r="D18" s="228">
        <v>1</v>
      </c>
      <c r="E18" s="221">
        <f t="shared" si="0"/>
        <v>0</v>
      </c>
      <c r="F18" s="21">
        <f>'電気【※記入(変更)しない】'!W$20</f>
        <v>1</v>
      </c>
      <c r="G18" s="211"/>
      <c r="H18" s="221">
        <f t="shared" si="1"/>
        <v>0</v>
      </c>
      <c r="I18" s="222">
        <f t="shared" si="2"/>
        <v>0</v>
      </c>
    </row>
    <row r="19" spans="1:10" ht="18" customHeight="1">
      <c r="A19" s="54" t="str">
        <f>+'1小網８号'!A19</f>
        <v>令和９年２月</v>
      </c>
      <c r="B19" s="21">
        <f t="shared" si="3"/>
        <v>4</v>
      </c>
      <c r="C19" s="211"/>
      <c r="D19" s="228">
        <v>1</v>
      </c>
      <c r="E19" s="221">
        <f t="shared" si="0"/>
        <v>0</v>
      </c>
      <c r="F19" s="21">
        <f>'電気【※記入(変更)しない】'!Y$20</f>
        <v>1</v>
      </c>
      <c r="G19" s="211"/>
      <c r="H19" s="221">
        <f t="shared" si="1"/>
        <v>0</v>
      </c>
      <c r="I19" s="222">
        <f t="shared" si="2"/>
        <v>0</v>
      </c>
    </row>
    <row r="20" spans="1:10" ht="18" customHeight="1" thickBot="1">
      <c r="A20" s="54" t="str">
        <f>+'1小網８号'!A20</f>
        <v>令和９年３月</v>
      </c>
      <c r="B20" s="21">
        <f t="shared" si="3"/>
        <v>4</v>
      </c>
      <c r="C20" s="211"/>
      <c r="D20" s="228">
        <v>1</v>
      </c>
      <c r="E20" s="221">
        <f t="shared" si="0"/>
        <v>0</v>
      </c>
      <c r="F20" s="21">
        <f>'電気【※記入(変更)しない】'!AA$20</f>
        <v>1</v>
      </c>
      <c r="G20" s="211"/>
      <c r="H20" s="221">
        <f t="shared" si="1"/>
        <v>0</v>
      </c>
      <c r="I20" s="222">
        <f t="shared" si="2"/>
        <v>0</v>
      </c>
    </row>
    <row r="21" spans="1:10" ht="18" customHeight="1" thickBot="1">
      <c r="A21" s="26" t="s">
        <v>141</v>
      </c>
      <c r="B21" s="27"/>
      <c r="C21" s="28"/>
      <c r="D21" s="28"/>
      <c r="E21" s="29"/>
      <c r="F21" s="30">
        <f>SUM(F9:F20)</f>
        <v>12</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281</v>
      </c>
    </row>
    <row r="3" spans="1:9" ht="18" customHeight="1">
      <c r="A3" s="1" t="s">
        <v>174</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55"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供給価格算定書【自動転記】!C18</f>
        <v>5</v>
      </c>
      <c r="C9" s="211"/>
      <c r="D9" s="218" t="s">
        <v>34</v>
      </c>
      <c r="E9" s="219">
        <f t="shared" ref="E9:E20" si="0">IF(F9=0,C9*0.5,C9)</f>
        <v>0</v>
      </c>
      <c r="F9" s="21">
        <f>'電気【※記入(変更)しない】'!E$21</f>
        <v>3</v>
      </c>
      <c r="G9" s="211"/>
      <c r="H9" s="221">
        <f>F9*G9</f>
        <v>0</v>
      </c>
      <c r="I9" s="222">
        <f t="shared" ref="I9:I20" si="1">ROUNDDOWN(SUM(E9,H9),0)</f>
        <v>0</v>
      </c>
    </row>
    <row r="10" spans="1:9" ht="18" customHeight="1">
      <c r="A10" s="54" t="str">
        <f>+'1小網８号'!A10</f>
        <v>令和８年５月</v>
      </c>
      <c r="B10" s="21">
        <f>B9</f>
        <v>5</v>
      </c>
      <c r="C10" s="211"/>
      <c r="D10" s="218" t="s">
        <v>34</v>
      </c>
      <c r="E10" s="219">
        <f t="shared" si="0"/>
        <v>0</v>
      </c>
      <c r="F10" s="21">
        <f>'電気【※記入(変更)しない】'!G$21</f>
        <v>3</v>
      </c>
      <c r="G10" s="211"/>
      <c r="H10" s="221">
        <f t="shared" ref="H10:H20" si="2">F10*G10</f>
        <v>0</v>
      </c>
      <c r="I10" s="222">
        <f t="shared" si="1"/>
        <v>0</v>
      </c>
    </row>
    <row r="11" spans="1:9" ht="18" customHeight="1">
      <c r="A11" s="54" t="str">
        <f>+'1小網８号'!A11</f>
        <v>令和８年６月</v>
      </c>
      <c r="B11" s="21">
        <f t="shared" ref="B11:B20" si="3">B10</f>
        <v>5</v>
      </c>
      <c r="C11" s="211"/>
      <c r="D11" s="218" t="s">
        <v>34</v>
      </c>
      <c r="E11" s="219">
        <f t="shared" si="0"/>
        <v>0</v>
      </c>
      <c r="F11" s="21">
        <f>'電気【※記入(変更)しない】'!I$21</f>
        <v>3</v>
      </c>
      <c r="G11" s="211"/>
      <c r="H11" s="221">
        <f t="shared" si="2"/>
        <v>0</v>
      </c>
      <c r="I11" s="222">
        <f t="shared" si="1"/>
        <v>0</v>
      </c>
    </row>
    <row r="12" spans="1:9" ht="18" customHeight="1">
      <c r="A12" s="54" t="str">
        <f>+'1小網８号'!A12</f>
        <v>令和８年７月</v>
      </c>
      <c r="B12" s="21">
        <f t="shared" si="3"/>
        <v>5</v>
      </c>
      <c r="C12" s="211"/>
      <c r="D12" s="218" t="s">
        <v>34</v>
      </c>
      <c r="E12" s="219">
        <f t="shared" si="0"/>
        <v>0</v>
      </c>
      <c r="F12" s="21">
        <f>'電気【※記入(変更)しない】'!K$21</f>
        <v>3</v>
      </c>
      <c r="G12" s="211"/>
      <c r="H12" s="221">
        <f t="shared" si="2"/>
        <v>0</v>
      </c>
      <c r="I12" s="222">
        <f t="shared" si="1"/>
        <v>0</v>
      </c>
    </row>
    <row r="13" spans="1:9" ht="18" customHeight="1">
      <c r="A13" s="54" t="str">
        <f>+'1小網８号'!A13</f>
        <v>令和８年８月</v>
      </c>
      <c r="B13" s="21">
        <f t="shared" si="3"/>
        <v>5</v>
      </c>
      <c r="C13" s="211"/>
      <c r="D13" s="218" t="s">
        <v>34</v>
      </c>
      <c r="E13" s="219">
        <f t="shared" si="0"/>
        <v>0</v>
      </c>
      <c r="F13" s="21">
        <f>'電気【※記入(変更)しない】'!M$21</f>
        <v>3</v>
      </c>
      <c r="G13" s="211"/>
      <c r="H13" s="221">
        <f t="shared" si="2"/>
        <v>0</v>
      </c>
      <c r="I13" s="222">
        <f t="shared" si="1"/>
        <v>0</v>
      </c>
    </row>
    <row r="14" spans="1:9" ht="18" customHeight="1">
      <c r="A14" s="54" t="str">
        <f>+'1小網８号'!A14</f>
        <v>令和８年９月</v>
      </c>
      <c r="B14" s="21">
        <f t="shared" si="3"/>
        <v>5</v>
      </c>
      <c r="C14" s="211"/>
      <c r="D14" s="218" t="s">
        <v>34</v>
      </c>
      <c r="E14" s="219">
        <f t="shared" si="0"/>
        <v>0</v>
      </c>
      <c r="F14" s="21">
        <f>'電気【※記入(変更)しない】'!O$21</f>
        <v>3</v>
      </c>
      <c r="G14" s="211"/>
      <c r="H14" s="221">
        <f t="shared" si="2"/>
        <v>0</v>
      </c>
      <c r="I14" s="222">
        <f t="shared" si="1"/>
        <v>0</v>
      </c>
    </row>
    <row r="15" spans="1:9" ht="18" customHeight="1">
      <c r="A15" s="54" t="str">
        <f>+'1小網８号'!A15</f>
        <v>令和８年１０月</v>
      </c>
      <c r="B15" s="21">
        <f t="shared" si="3"/>
        <v>5</v>
      </c>
      <c r="C15" s="211"/>
      <c r="D15" s="218" t="s">
        <v>34</v>
      </c>
      <c r="E15" s="219">
        <f t="shared" si="0"/>
        <v>0</v>
      </c>
      <c r="F15" s="21">
        <f>'電気【※記入(変更)しない】'!Q$21</f>
        <v>3</v>
      </c>
      <c r="G15" s="211"/>
      <c r="H15" s="221">
        <f t="shared" si="2"/>
        <v>0</v>
      </c>
      <c r="I15" s="222">
        <f t="shared" si="1"/>
        <v>0</v>
      </c>
    </row>
    <row r="16" spans="1:9" ht="18" customHeight="1">
      <c r="A16" s="54" t="str">
        <f>+'1小網８号'!A16</f>
        <v>令和８年１１月</v>
      </c>
      <c r="B16" s="21">
        <f t="shared" si="3"/>
        <v>5</v>
      </c>
      <c r="C16" s="211"/>
      <c r="D16" s="218" t="s">
        <v>34</v>
      </c>
      <c r="E16" s="219">
        <f t="shared" si="0"/>
        <v>0</v>
      </c>
      <c r="F16" s="21">
        <f>'電気【※記入(変更)しない】'!S$21</f>
        <v>3</v>
      </c>
      <c r="G16" s="211"/>
      <c r="H16" s="221">
        <f t="shared" si="2"/>
        <v>0</v>
      </c>
      <c r="I16" s="222">
        <f t="shared" si="1"/>
        <v>0</v>
      </c>
    </row>
    <row r="17" spans="1:10" ht="18" customHeight="1">
      <c r="A17" s="54" t="str">
        <f>+'1小網８号'!A17</f>
        <v>令和８年１２月</v>
      </c>
      <c r="B17" s="21">
        <f t="shared" si="3"/>
        <v>5</v>
      </c>
      <c r="C17" s="211"/>
      <c r="D17" s="218" t="s">
        <v>34</v>
      </c>
      <c r="E17" s="219">
        <f t="shared" si="0"/>
        <v>0</v>
      </c>
      <c r="F17" s="21">
        <f>'電気【※記入(変更)しない】'!U$21</f>
        <v>3</v>
      </c>
      <c r="G17" s="211"/>
      <c r="H17" s="221">
        <f t="shared" si="2"/>
        <v>0</v>
      </c>
      <c r="I17" s="222">
        <f t="shared" si="1"/>
        <v>0</v>
      </c>
    </row>
    <row r="18" spans="1:10" ht="18" customHeight="1">
      <c r="A18" s="54" t="str">
        <f>+'1小網８号'!A18</f>
        <v>令和９年１月</v>
      </c>
      <c r="B18" s="21">
        <f t="shared" si="3"/>
        <v>5</v>
      </c>
      <c r="C18" s="211"/>
      <c r="D18" s="218" t="s">
        <v>34</v>
      </c>
      <c r="E18" s="219">
        <f t="shared" si="0"/>
        <v>0</v>
      </c>
      <c r="F18" s="21">
        <f>'電気【※記入(変更)しない】'!W$21</f>
        <v>3</v>
      </c>
      <c r="G18" s="211"/>
      <c r="H18" s="221">
        <f t="shared" si="2"/>
        <v>0</v>
      </c>
      <c r="I18" s="222">
        <f t="shared" si="1"/>
        <v>0</v>
      </c>
    </row>
    <row r="19" spans="1:10" ht="18" customHeight="1">
      <c r="A19" s="54" t="str">
        <f>+'1小網８号'!A19</f>
        <v>令和９年２月</v>
      </c>
      <c r="B19" s="21">
        <f t="shared" si="3"/>
        <v>5</v>
      </c>
      <c r="C19" s="211"/>
      <c r="D19" s="218" t="s">
        <v>34</v>
      </c>
      <c r="E19" s="219">
        <f t="shared" si="0"/>
        <v>0</v>
      </c>
      <c r="F19" s="21">
        <f>'電気【※記入(変更)しない】'!Y$21</f>
        <v>3</v>
      </c>
      <c r="G19" s="211"/>
      <c r="H19" s="221">
        <f t="shared" si="2"/>
        <v>0</v>
      </c>
      <c r="I19" s="222">
        <f t="shared" si="1"/>
        <v>0</v>
      </c>
    </row>
    <row r="20" spans="1:10" ht="18" customHeight="1" thickBot="1">
      <c r="A20" s="54" t="str">
        <f>+'1小網８号'!A20</f>
        <v>令和９年３月</v>
      </c>
      <c r="B20" s="21">
        <f t="shared" si="3"/>
        <v>5</v>
      </c>
      <c r="C20" s="211"/>
      <c r="D20" s="220" t="s">
        <v>34</v>
      </c>
      <c r="E20" s="219">
        <f t="shared" si="0"/>
        <v>0</v>
      </c>
      <c r="F20" s="21">
        <f>'電気【※記入(変更)しない】'!AA$21</f>
        <v>3</v>
      </c>
      <c r="G20" s="211"/>
      <c r="H20" s="221">
        <f t="shared" si="2"/>
        <v>0</v>
      </c>
      <c r="I20" s="222">
        <f t="shared" si="1"/>
        <v>0</v>
      </c>
    </row>
    <row r="21" spans="1:10" ht="18" customHeight="1" thickBot="1">
      <c r="A21" s="26" t="s">
        <v>141</v>
      </c>
      <c r="B21" s="27"/>
      <c r="C21" s="28"/>
      <c r="D21" s="230"/>
      <c r="E21" s="234"/>
      <c r="F21" s="30">
        <f>SUM(F9:F20)</f>
        <v>36</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282</v>
      </c>
    </row>
    <row r="3" spans="1:9" ht="18" customHeight="1">
      <c r="A3" s="1" t="s">
        <v>175</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供給価格算定書【自動転記】!C19</f>
        <v>10</v>
      </c>
      <c r="C9" s="211"/>
      <c r="D9" s="218" t="s">
        <v>167</v>
      </c>
      <c r="E9" s="219">
        <f t="shared" ref="E9:E20" si="0">IF(F9=0,C9*0.5,C9)</f>
        <v>0</v>
      </c>
      <c r="F9" s="21">
        <f>'電気【※記入(変更)しない】'!E$22</f>
        <v>20</v>
      </c>
      <c r="G9" s="211"/>
      <c r="H9" s="221">
        <f>F9*G9</f>
        <v>0</v>
      </c>
      <c r="I9" s="222">
        <f t="shared" ref="I9:I20" si="1">ROUNDDOWN(SUM(E9,H9),0)</f>
        <v>0</v>
      </c>
    </row>
    <row r="10" spans="1:9" ht="18" customHeight="1">
      <c r="A10" s="54" t="str">
        <f>+'1小網８号'!A10</f>
        <v>令和８年５月</v>
      </c>
      <c r="B10" s="21">
        <f>B9</f>
        <v>10</v>
      </c>
      <c r="C10" s="211"/>
      <c r="D10" s="218" t="s">
        <v>167</v>
      </c>
      <c r="E10" s="219">
        <f t="shared" si="0"/>
        <v>0</v>
      </c>
      <c r="F10" s="21">
        <f>'電気【※記入(変更)しない】'!G$22</f>
        <v>20</v>
      </c>
      <c r="G10" s="211"/>
      <c r="H10" s="221">
        <f t="shared" ref="H10:H20" si="2">F10*G10</f>
        <v>0</v>
      </c>
      <c r="I10" s="222">
        <f t="shared" si="1"/>
        <v>0</v>
      </c>
    </row>
    <row r="11" spans="1:9" ht="18" customHeight="1">
      <c r="A11" s="54" t="str">
        <f>+'1小網８号'!A11</f>
        <v>令和８年６月</v>
      </c>
      <c r="B11" s="21">
        <f t="shared" ref="B11:B20" si="3">B10</f>
        <v>10</v>
      </c>
      <c r="C11" s="211"/>
      <c r="D11" s="218" t="s">
        <v>167</v>
      </c>
      <c r="E11" s="219">
        <f t="shared" si="0"/>
        <v>0</v>
      </c>
      <c r="F11" s="21">
        <f>'電気【※記入(変更)しない】'!I$22</f>
        <v>20</v>
      </c>
      <c r="G11" s="211"/>
      <c r="H11" s="221">
        <f t="shared" si="2"/>
        <v>0</v>
      </c>
      <c r="I11" s="222">
        <f t="shared" si="1"/>
        <v>0</v>
      </c>
    </row>
    <row r="12" spans="1:9" ht="18" customHeight="1">
      <c r="A12" s="54" t="str">
        <f>+'1小網８号'!A12</f>
        <v>令和８年７月</v>
      </c>
      <c r="B12" s="21">
        <f t="shared" si="3"/>
        <v>10</v>
      </c>
      <c r="C12" s="211"/>
      <c r="D12" s="218" t="s">
        <v>167</v>
      </c>
      <c r="E12" s="219">
        <f t="shared" si="0"/>
        <v>0</v>
      </c>
      <c r="F12" s="21">
        <f>'電気【※記入(変更)しない】'!K$22</f>
        <v>20</v>
      </c>
      <c r="G12" s="211"/>
      <c r="H12" s="221">
        <f t="shared" si="2"/>
        <v>0</v>
      </c>
      <c r="I12" s="222">
        <f t="shared" si="1"/>
        <v>0</v>
      </c>
    </row>
    <row r="13" spans="1:9" ht="18" customHeight="1">
      <c r="A13" s="54" t="str">
        <f>+'1小網８号'!A13</f>
        <v>令和８年８月</v>
      </c>
      <c r="B13" s="21">
        <f t="shared" si="3"/>
        <v>10</v>
      </c>
      <c r="C13" s="211"/>
      <c r="D13" s="218" t="s">
        <v>167</v>
      </c>
      <c r="E13" s="219">
        <f t="shared" si="0"/>
        <v>0</v>
      </c>
      <c r="F13" s="21">
        <f>'電気【※記入(変更)しない】'!M$22</f>
        <v>20</v>
      </c>
      <c r="G13" s="211"/>
      <c r="H13" s="221">
        <f t="shared" si="2"/>
        <v>0</v>
      </c>
      <c r="I13" s="222">
        <f t="shared" si="1"/>
        <v>0</v>
      </c>
    </row>
    <row r="14" spans="1:9" ht="18" customHeight="1">
      <c r="A14" s="54" t="str">
        <f>+'1小網８号'!A14</f>
        <v>令和８年９月</v>
      </c>
      <c r="B14" s="21">
        <f t="shared" si="3"/>
        <v>10</v>
      </c>
      <c r="C14" s="211"/>
      <c r="D14" s="218" t="s">
        <v>167</v>
      </c>
      <c r="E14" s="219">
        <f t="shared" si="0"/>
        <v>0</v>
      </c>
      <c r="F14" s="21">
        <f>'電気【※記入(変更)しない】'!O$22</f>
        <v>20</v>
      </c>
      <c r="G14" s="211"/>
      <c r="H14" s="221">
        <f t="shared" si="2"/>
        <v>0</v>
      </c>
      <c r="I14" s="222">
        <f t="shared" si="1"/>
        <v>0</v>
      </c>
    </row>
    <row r="15" spans="1:9" ht="18" customHeight="1">
      <c r="A15" s="54" t="str">
        <f>+'1小網８号'!A15</f>
        <v>令和８年１０月</v>
      </c>
      <c r="B15" s="21">
        <f t="shared" si="3"/>
        <v>10</v>
      </c>
      <c r="C15" s="211"/>
      <c r="D15" s="218" t="s">
        <v>167</v>
      </c>
      <c r="E15" s="219">
        <f t="shared" si="0"/>
        <v>0</v>
      </c>
      <c r="F15" s="21">
        <f>'電気【※記入(変更)しない】'!Q$22</f>
        <v>20</v>
      </c>
      <c r="G15" s="211"/>
      <c r="H15" s="221">
        <f t="shared" si="2"/>
        <v>0</v>
      </c>
      <c r="I15" s="222">
        <f t="shared" si="1"/>
        <v>0</v>
      </c>
    </row>
    <row r="16" spans="1:9" ht="18" customHeight="1">
      <c r="A16" s="54" t="str">
        <f>+'1小網８号'!A16</f>
        <v>令和８年１１月</v>
      </c>
      <c r="B16" s="21">
        <f t="shared" si="3"/>
        <v>10</v>
      </c>
      <c r="C16" s="211"/>
      <c r="D16" s="218" t="s">
        <v>167</v>
      </c>
      <c r="E16" s="219">
        <f t="shared" si="0"/>
        <v>0</v>
      </c>
      <c r="F16" s="21">
        <f>'電気【※記入(変更)しない】'!S$22</f>
        <v>20</v>
      </c>
      <c r="G16" s="211"/>
      <c r="H16" s="221">
        <f t="shared" si="2"/>
        <v>0</v>
      </c>
      <c r="I16" s="222">
        <f t="shared" si="1"/>
        <v>0</v>
      </c>
    </row>
    <row r="17" spans="1:10" ht="18" customHeight="1">
      <c r="A17" s="54" t="str">
        <f>+'1小網８号'!A17</f>
        <v>令和８年１２月</v>
      </c>
      <c r="B17" s="21">
        <f t="shared" si="3"/>
        <v>10</v>
      </c>
      <c r="C17" s="211"/>
      <c r="D17" s="218" t="s">
        <v>167</v>
      </c>
      <c r="E17" s="219">
        <f t="shared" si="0"/>
        <v>0</v>
      </c>
      <c r="F17" s="21">
        <f>'電気【※記入(変更)しない】'!U$22</f>
        <v>20</v>
      </c>
      <c r="G17" s="211"/>
      <c r="H17" s="221">
        <f t="shared" si="2"/>
        <v>0</v>
      </c>
      <c r="I17" s="222">
        <f t="shared" si="1"/>
        <v>0</v>
      </c>
    </row>
    <row r="18" spans="1:10" ht="18" customHeight="1">
      <c r="A18" s="54" t="str">
        <f>+'1小網８号'!A18</f>
        <v>令和９年１月</v>
      </c>
      <c r="B18" s="21">
        <f t="shared" si="3"/>
        <v>10</v>
      </c>
      <c r="C18" s="211"/>
      <c r="D18" s="218" t="s">
        <v>167</v>
      </c>
      <c r="E18" s="219">
        <f t="shared" si="0"/>
        <v>0</v>
      </c>
      <c r="F18" s="21">
        <f>'電気【※記入(変更)しない】'!W$22</f>
        <v>20</v>
      </c>
      <c r="G18" s="211"/>
      <c r="H18" s="221">
        <f t="shared" si="2"/>
        <v>0</v>
      </c>
      <c r="I18" s="222">
        <f t="shared" si="1"/>
        <v>0</v>
      </c>
    </row>
    <row r="19" spans="1:10" ht="18" customHeight="1">
      <c r="A19" s="54" t="str">
        <f>+'1小網８号'!A19</f>
        <v>令和９年２月</v>
      </c>
      <c r="B19" s="21">
        <f t="shared" si="3"/>
        <v>10</v>
      </c>
      <c r="C19" s="211"/>
      <c r="D19" s="218" t="s">
        <v>167</v>
      </c>
      <c r="E19" s="219">
        <f t="shared" si="0"/>
        <v>0</v>
      </c>
      <c r="F19" s="21">
        <f>'電気【※記入(変更)しない】'!Y$22</f>
        <v>20</v>
      </c>
      <c r="G19" s="211"/>
      <c r="H19" s="221">
        <f t="shared" si="2"/>
        <v>0</v>
      </c>
      <c r="I19" s="222">
        <f t="shared" si="1"/>
        <v>0</v>
      </c>
    </row>
    <row r="20" spans="1:10" ht="18" customHeight="1" thickBot="1">
      <c r="A20" s="54" t="str">
        <f>+'1小網８号'!A20</f>
        <v>令和９年３月</v>
      </c>
      <c r="B20" s="21">
        <f t="shared" si="3"/>
        <v>10</v>
      </c>
      <c r="C20" s="211"/>
      <c r="D20" s="220" t="s">
        <v>167</v>
      </c>
      <c r="E20" s="219">
        <f t="shared" si="0"/>
        <v>0</v>
      </c>
      <c r="F20" s="21">
        <f>'電気【※記入(変更)しない】'!AA$22</f>
        <v>20</v>
      </c>
      <c r="G20" s="211"/>
      <c r="H20" s="221">
        <f t="shared" si="2"/>
        <v>0</v>
      </c>
      <c r="I20" s="222">
        <f t="shared" si="1"/>
        <v>0</v>
      </c>
    </row>
    <row r="21" spans="1:10" ht="18" customHeight="1" thickBot="1">
      <c r="A21" s="26" t="s">
        <v>141</v>
      </c>
      <c r="B21" s="27"/>
      <c r="C21" s="28"/>
      <c r="D21" s="28"/>
      <c r="E21" s="50"/>
      <c r="F21" s="30">
        <f>SUM(F9:F20)</f>
        <v>240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61"/>
  <sheetViews>
    <sheetView tabSelected="1" workbookViewId="0">
      <selection activeCell="F31" sqref="F31"/>
    </sheetView>
  </sheetViews>
  <sheetFormatPr defaultColWidth="9" defaultRowHeight="13"/>
  <cols>
    <col min="1" max="1" width="4.6328125" style="52" customWidth="1"/>
    <col min="2" max="2" width="33.453125" style="52" bestFit="1" customWidth="1"/>
    <col min="3" max="3" width="8.08984375" style="52" customWidth="1"/>
    <col min="4" max="4" width="4.90625" style="52" customWidth="1"/>
    <col min="5" max="5" width="11.453125" style="52" hidden="1" customWidth="1"/>
    <col min="6" max="6" width="11.453125" style="52" customWidth="1"/>
    <col min="7" max="7" width="12.453125" style="52" customWidth="1"/>
    <col min="8" max="8" width="13.26953125" style="52" customWidth="1"/>
    <col min="9" max="16384" width="9" style="52"/>
  </cols>
  <sheetData>
    <row r="1" spans="1:9" ht="23.25" customHeight="1" thickBot="1">
      <c r="A1" s="264" t="s">
        <v>248</v>
      </c>
      <c r="B1" s="264"/>
      <c r="C1" s="264"/>
      <c r="D1" s="264"/>
      <c r="E1" s="264"/>
      <c r="F1" s="264"/>
      <c r="G1" s="241"/>
      <c r="H1" s="238" t="s">
        <v>265</v>
      </c>
    </row>
    <row r="2" spans="1:9" ht="33.75" customHeight="1">
      <c r="A2" s="124"/>
      <c r="B2" s="125" t="s">
        <v>94</v>
      </c>
      <c r="C2" s="267" t="s">
        <v>95</v>
      </c>
      <c r="D2" s="268"/>
      <c r="E2" s="126" t="s">
        <v>96</v>
      </c>
      <c r="F2" s="126" t="s">
        <v>97</v>
      </c>
      <c r="G2" s="240" t="s">
        <v>98</v>
      </c>
      <c r="H2" s="242" t="s">
        <v>99</v>
      </c>
      <c r="I2" s="207"/>
    </row>
    <row r="3" spans="1:9" ht="18" customHeight="1">
      <c r="A3" s="127">
        <v>1</v>
      </c>
      <c r="B3" s="156" t="str">
        <f>'電気【※記入(変更)しない】'!C6</f>
        <v>小網ダム８号警報局（下ノ原）</v>
      </c>
      <c r="C3" s="57">
        <v>15</v>
      </c>
      <c r="D3" s="56" t="s">
        <v>100</v>
      </c>
      <c r="E3" s="111">
        <f>'電気【※記入(変更)しない】'!AB6</f>
        <v>975</v>
      </c>
      <c r="F3" s="111">
        <f>'1小網８号'!F21</f>
        <v>960</v>
      </c>
      <c r="G3" s="112">
        <f>'1小網８号'!I23</f>
        <v>0</v>
      </c>
      <c r="H3" s="243">
        <f>'1小網８号'!I21</f>
        <v>0</v>
      </c>
      <c r="I3" s="207"/>
    </row>
    <row r="4" spans="1:9" ht="18" customHeight="1">
      <c r="A4" s="127">
        <v>2</v>
      </c>
      <c r="B4" s="156" t="str">
        <f>'電気【※記入(変更)しない】'!C7</f>
        <v>川治第一発電所放水口</v>
      </c>
      <c r="C4" s="57">
        <v>10</v>
      </c>
      <c r="D4" s="58" t="s">
        <v>100</v>
      </c>
      <c r="E4" s="111">
        <f>'電気【※記入(変更)しない】'!AB7</f>
        <v>662</v>
      </c>
      <c r="F4" s="111">
        <f>'2川一放水口'!F21</f>
        <v>900</v>
      </c>
      <c r="G4" s="112">
        <f>'2川一放水口'!I23</f>
        <v>0</v>
      </c>
      <c r="H4" s="243">
        <f>'2川一放水口'!I21</f>
        <v>0</v>
      </c>
      <c r="I4" s="207"/>
    </row>
    <row r="5" spans="1:9" ht="18" customHeight="1">
      <c r="A5" s="127">
        <v>3</v>
      </c>
      <c r="B5" s="157" t="str">
        <f>'電気【※記入(変更)しない】'!C8</f>
        <v>川治第一発電所上水槽排砂バルブ室</v>
      </c>
      <c r="C5" s="57">
        <v>30</v>
      </c>
      <c r="D5" s="58" t="s">
        <v>100</v>
      </c>
      <c r="E5" s="111">
        <f>'電気【※記入(変更)しない】'!AB8</f>
        <v>0</v>
      </c>
      <c r="F5" s="111">
        <f>'3川一排砂バルブ'!F21</f>
        <v>12</v>
      </c>
      <c r="G5" s="112">
        <f>'3川一排砂バルブ'!I23</f>
        <v>0</v>
      </c>
      <c r="H5" s="243">
        <f>'3川一排砂バルブ'!I21</f>
        <v>0</v>
      </c>
      <c r="I5" s="236"/>
    </row>
    <row r="6" spans="1:9" ht="18" customHeight="1">
      <c r="A6" s="127">
        <v>4</v>
      </c>
      <c r="B6" s="156" t="str">
        <f>'電気【※記入(変更)しない】'!C9</f>
        <v>庚申ダム切幹警報局</v>
      </c>
      <c r="C6" s="57">
        <v>20</v>
      </c>
      <c r="D6" s="58" t="s">
        <v>100</v>
      </c>
      <c r="E6" s="111">
        <f>'電気【※記入(変更)しない】'!AB9</f>
        <v>1005</v>
      </c>
      <c r="F6" s="111">
        <f>'4切幹'!F21</f>
        <v>1440</v>
      </c>
      <c r="G6" s="112">
        <f>'4切幹'!I23</f>
        <v>0</v>
      </c>
      <c r="H6" s="243">
        <f>'4切幹'!I21</f>
        <v>0</v>
      </c>
      <c r="I6" s="236"/>
    </row>
    <row r="7" spans="1:9" ht="18" customHeight="1">
      <c r="A7" s="127">
        <v>5</v>
      </c>
      <c r="B7" s="156" t="str">
        <f>'電気【※記入(変更)しない】'!C10</f>
        <v>今市発電管理事務所</v>
      </c>
      <c r="C7" s="57">
        <v>35</v>
      </c>
      <c r="D7" s="58" t="s">
        <v>101</v>
      </c>
      <c r="E7" s="111">
        <f>'電気【※記入(変更)しない】'!AB10</f>
        <v>126355</v>
      </c>
      <c r="F7" s="111">
        <f>'5今市'!F21</f>
        <v>127100</v>
      </c>
      <c r="G7" s="112">
        <f>'5今市'!I23</f>
        <v>0</v>
      </c>
      <c r="H7" s="243">
        <f>'5今市'!I21</f>
        <v>0</v>
      </c>
      <c r="I7" s="236"/>
    </row>
    <row r="8" spans="1:9" ht="18" customHeight="1">
      <c r="A8" s="127">
        <v>6</v>
      </c>
      <c r="B8" s="156" t="str">
        <f>'電気【※記入(変更)しない】'!C11</f>
        <v>川治第一発電所取水口（電灯）</v>
      </c>
      <c r="C8" s="57">
        <v>30</v>
      </c>
      <c r="D8" s="58" t="s">
        <v>100</v>
      </c>
      <c r="E8" s="111">
        <f>'電気【※記入(変更)しない】'!AB11</f>
        <v>383</v>
      </c>
      <c r="F8" s="111">
        <f>'6川一取水口(電灯)'!F21</f>
        <v>420</v>
      </c>
      <c r="G8" s="112">
        <f>'6川一取水口(電灯)'!I23</f>
        <v>0</v>
      </c>
      <c r="H8" s="243">
        <f>'6川一取水口(電灯)'!I21</f>
        <v>0</v>
      </c>
      <c r="I8" s="236"/>
    </row>
    <row r="9" spans="1:9" ht="18" customHeight="1">
      <c r="A9" s="127">
        <v>7</v>
      </c>
      <c r="B9" s="156" t="str">
        <f>'電気【※記入(変更)しない】'!C12</f>
        <v>川治第一発電所取水口（動力）</v>
      </c>
      <c r="C9" s="57">
        <v>5</v>
      </c>
      <c r="D9" s="58" t="s">
        <v>101</v>
      </c>
      <c r="E9" s="111">
        <f>'電気【※記入(変更)しない】'!AB12</f>
        <v>236</v>
      </c>
      <c r="F9" s="111">
        <f>'7川一取水口(動力)'!F21</f>
        <v>12</v>
      </c>
      <c r="G9" s="112">
        <f>'7川一取水口(動力)'!I23</f>
        <v>0</v>
      </c>
      <c r="H9" s="243">
        <f>'7川一取水口(動力)'!I20</f>
        <v>0</v>
      </c>
      <c r="I9" s="236"/>
    </row>
    <row r="10" spans="1:9" ht="18" customHeight="1">
      <c r="A10" s="127">
        <v>8</v>
      </c>
      <c r="B10" s="156" t="str">
        <f>'電気【※記入(変更)しない】'!C13</f>
        <v>小網ダム７号警報局（松原）</v>
      </c>
      <c r="C10" s="57">
        <v>15</v>
      </c>
      <c r="D10" s="58" t="s">
        <v>100</v>
      </c>
      <c r="E10" s="111">
        <f>'電気【※記入(変更)しない】'!AB13</f>
        <v>773</v>
      </c>
      <c r="F10" s="111">
        <f>'8小網ダム7号'!F21</f>
        <v>840</v>
      </c>
      <c r="G10" s="112">
        <f>'8小網ダム7号'!I23</f>
        <v>0</v>
      </c>
      <c r="H10" s="243">
        <f>'8小網ダム7号'!I21</f>
        <v>0</v>
      </c>
      <c r="I10" s="236"/>
    </row>
    <row r="11" spans="1:9" ht="18" customHeight="1">
      <c r="A11" s="127">
        <v>9</v>
      </c>
      <c r="B11" s="156" t="str">
        <f>'電気【※記入(変更)しない】'!C14</f>
        <v>小網ダム５号警報局（原）</v>
      </c>
      <c r="C11" s="57">
        <v>15</v>
      </c>
      <c r="D11" s="58" t="s">
        <v>100</v>
      </c>
      <c r="E11" s="111">
        <f>'電気【※記入(変更)しない】'!AB14</f>
        <v>842</v>
      </c>
      <c r="F11" s="111">
        <f>'9小網ダム5号'!F21</f>
        <v>900</v>
      </c>
      <c r="G11" s="112">
        <f>'9小網ダム5号'!I23</f>
        <v>0</v>
      </c>
      <c r="H11" s="243">
        <f>'9小網ダム5号'!I21</f>
        <v>0</v>
      </c>
      <c r="I11" s="236"/>
    </row>
    <row r="12" spans="1:9" ht="18" customHeight="1">
      <c r="A12" s="127">
        <v>10</v>
      </c>
      <c r="B12" s="156" t="str">
        <f>'電気【※記入(変更)しない】'!C15</f>
        <v>小網ダム管理所</v>
      </c>
      <c r="C12" s="57">
        <v>9</v>
      </c>
      <c r="D12" s="58" t="s">
        <v>101</v>
      </c>
      <c r="E12" s="111">
        <f>'電気【※記入(変更)しない】'!AB15</f>
        <v>28244</v>
      </c>
      <c r="F12" s="111">
        <f>'10小網ダム管理所'!F21</f>
        <v>28900</v>
      </c>
      <c r="G12" s="112">
        <f>'10小網ダム管理所'!I23</f>
        <v>0</v>
      </c>
      <c r="H12" s="243">
        <f>'10小網ダム管理所'!I21</f>
        <v>0</v>
      </c>
      <c r="I12" s="236"/>
    </row>
    <row r="13" spans="1:9" ht="18" customHeight="1">
      <c r="A13" s="127">
        <v>11</v>
      </c>
      <c r="B13" s="156" t="str">
        <f>'電気【※記入(変更)しない】'!C16</f>
        <v>川治第一発電所放水口</v>
      </c>
      <c r="C13" s="57">
        <v>1</v>
      </c>
      <c r="D13" s="58" t="s">
        <v>101</v>
      </c>
      <c r="E13" s="111">
        <f>'電気【※記入(変更)しない】'!AB16</f>
        <v>0</v>
      </c>
      <c r="F13" s="111">
        <f>'11川一放水口'!F21</f>
        <v>120</v>
      </c>
      <c r="G13" s="112">
        <f>'11川一放水口'!I23</f>
        <v>0</v>
      </c>
      <c r="H13" s="243">
        <f>'11川一放水口'!I21</f>
        <v>0</v>
      </c>
      <c r="I13" s="236"/>
    </row>
    <row r="14" spans="1:9" ht="18" customHeight="1">
      <c r="A14" s="127">
        <v>12</v>
      </c>
      <c r="B14" s="156" t="str">
        <f>'電気【※記入(変更)しない】'!C17</f>
        <v>小網ダム４号警報局（イノ原）</v>
      </c>
      <c r="C14" s="57">
        <v>15</v>
      </c>
      <c r="D14" s="58" t="s">
        <v>100</v>
      </c>
      <c r="E14" s="111">
        <f>'電気【※記入(変更)しない】'!AB17</f>
        <v>985</v>
      </c>
      <c r="F14" s="111">
        <f>'12小網ダム4号'!F21</f>
        <v>1020</v>
      </c>
      <c r="G14" s="112">
        <f>'12小網ダム4号'!I23</f>
        <v>0</v>
      </c>
      <c r="H14" s="243">
        <f>'12小網ダム4号'!I21</f>
        <v>0</v>
      </c>
      <c r="I14" s="236"/>
    </row>
    <row r="15" spans="1:9" ht="18" customHeight="1">
      <c r="A15" s="127">
        <v>13</v>
      </c>
      <c r="B15" s="156" t="str">
        <f>'電気【※記入(変更)しない】'!C18</f>
        <v>小網ダム６号警報局（竹の沢）</v>
      </c>
      <c r="C15" s="57">
        <v>15</v>
      </c>
      <c r="D15" s="58" t="s">
        <v>100</v>
      </c>
      <c r="E15" s="111">
        <f>'電気【※記入(変更)しない】'!AB18</f>
        <v>755</v>
      </c>
      <c r="F15" s="111">
        <f>'13小網ダム6号'!F21</f>
        <v>960</v>
      </c>
      <c r="G15" s="112">
        <f>'13小網ダム6号'!I23</f>
        <v>0</v>
      </c>
      <c r="H15" s="243">
        <f>'13小網ダム6号'!I21</f>
        <v>0</v>
      </c>
      <c r="I15" s="236"/>
    </row>
    <row r="16" spans="1:9" ht="18" customHeight="1">
      <c r="A16" s="127">
        <v>14</v>
      </c>
      <c r="B16" s="156" t="str">
        <f>'電気【※記入(変更)しない】'!C19</f>
        <v>庚申ダム水質観測装置（ポンプ動力）</v>
      </c>
      <c r="C16" s="57">
        <v>1</v>
      </c>
      <c r="D16" s="58" t="s">
        <v>101</v>
      </c>
      <c r="E16" s="111">
        <f>'電気【※記入(変更)しない】'!AB19</f>
        <v>6378</v>
      </c>
      <c r="F16" s="111">
        <f>'14庚申ダム水質観測装置（ポンプ動力）'!F21</f>
        <v>7800</v>
      </c>
      <c r="G16" s="112">
        <f>'14庚申ダム水質観測装置（ポンプ動力）'!I23</f>
        <v>0</v>
      </c>
      <c r="H16" s="243">
        <f>'14庚申ダム水質観測装置（ポンプ動力）'!I21</f>
        <v>0</v>
      </c>
      <c r="I16" s="236"/>
    </row>
    <row r="17" spans="1:9" ht="18" customHeight="1">
      <c r="A17" s="127">
        <v>15</v>
      </c>
      <c r="B17" s="156" t="str">
        <f>'電気【※記入(変更)しない】'!C20</f>
        <v>足尾発電所予備放水口</v>
      </c>
      <c r="C17" s="57">
        <v>4</v>
      </c>
      <c r="D17" s="58" t="s">
        <v>101</v>
      </c>
      <c r="E17" s="111">
        <f>'電気【※記入(変更)しない】'!AB20</f>
        <v>0</v>
      </c>
      <c r="F17" s="111">
        <f>'15足尾予備放水口'!F21</f>
        <v>12</v>
      </c>
      <c r="G17" s="112">
        <f>'15足尾予備放水口'!I23</f>
        <v>0</v>
      </c>
      <c r="H17" s="243">
        <f>'15足尾予備放水口'!I21</f>
        <v>0</v>
      </c>
      <c r="I17" s="236"/>
    </row>
    <row r="18" spans="1:9" ht="18" customHeight="1">
      <c r="A18" s="127">
        <v>16</v>
      </c>
      <c r="B18" s="156" t="str">
        <f>'電気【※記入(変更)しない】'!C21</f>
        <v>庚申ダム水質観測装置</v>
      </c>
      <c r="C18" s="57">
        <v>5</v>
      </c>
      <c r="D18" s="58" t="s">
        <v>100</v>
      </c>
      <c r="E18" s="111">
        <f>'電気【※記入(変更)しない】'!AB21</f>
        <v>36</v>
      </c>
      <c r="F18" s="111">
        <f>'16庚申ダム水質観測'!F21</f>
        <v>36</v>
      </c>
      <c r="G18" s="112">
        <f>'16庚申ダム水質観測'!I23</f>
        <v>0</v>
      </c>
      <c r="H18" s="243">
        <f>'16庚申ダム水質観測'!I21</f>
        <v>0</v>
      </c>
      <c r="I18" s="236"/>
    </row>
    <row r="19" spans="1:9" ht="18" customHeight="1">
      <c r="A19" s="127">
        <v>17</v>
      </c>
      <c r="B19" s="156" t="str">
        <f>'電気【※記入(変更)しない】'!C22</f>
        <v>餅ヶ瀬取水堰（電灯）</v>
      </c>
      <c r="C19" s="57">
        <v>10</v>
      </c>
      <c r="D19" s="58" t="s">
        <v>100</v>
      </c>
      <c r="E19" s="111">
        <f>'電気【※記入(変更)しない】'!AB22</f>
        <v>58</v>
      </c>
      <c r="F19" s="111">
        <f>'17餅ヶ瀬(電灯)'!F21</f>
        <v>240</v>
      </c>
      <c r="G19" s="112">
        <f>'17餅ヶ瀬(電灯)'!I23</f>
        <v>0</v>
      </c>
      <c r="H19" s="243">
        <f>'17餅ヶ瀬(電灯)'!I21</f>
        <v>0</v>
      </c>
      <c r="I19" s="236"/>
    </row>
    <row r="20" spans="1:9" ht="18" customHeight="1">
      <c r="A20" s="127">
        <v>18</v>
      </c>
      <c r="B20" s="156" t="str">
        <f>'電気【※記入(変更)しない】'!C23</f>
        <v>餅ヶ瀬取水堰（動力）</v>
      </c>
      <c r="C20" s="57">
        <v>21</v>
      </c>
      <c r="D20" s="58" t="s">
        <v>101</v>
      </c>
      <c r="E20" s="111">
        <f>'電気【※記入(変更)しない】'!AB23</f>
        <v>3587</v>
      </c>
      <c r="F20" s="111">
        <f>'18餅ヶ瀬(動力)'!F21</f>
        <v>3720</v>
      </c>
      <c r="G20" s="112">
        <f>'18餅ヶ瀬(動力)'!I23</f>
        <v>0</v>
      </c>
      <c r="H20" s="243">
        <f>'18餅ヶ瀬(動力)'!I21</f>
        <v>0</v>
      </c>
      <c r="I20" s="236"/>
    </row>
    <row r="21" spans="1:9" ht="18" customHeight="1">
      <c r="A21" s="127">
        <v>19</v>
      </c>
      <c r="B21" s="156" t="str">
        <f>'電気【※記入(変更)しない】'!C24</f>
        <v>足尾発電所放水口</v>
      </c>
      <c r="C21" s="57">
        <v>9</v>
      </c>
      <c r="D21" s="58" t="s">
        <v>101</v>
      </c>
      <c r="E21" s="111">
        <f>'電気【※記入(変更)しない】'!AB24</f>
        <v>725</v>
      </c>
      <c r="F21" s="111">
        <f>'19足尾放水口'!F21</f>
        <v>780</v>
      </c>
      <c r="G21" s="112">
        <f>'19足尾放水口'!I23</f>
        <v>0</v>
      </c>
      <c r="H21" s="243">
        <f>'19足尾放水口'!I21</f>
        <v>0</v>
      </c>
      <c r="I21" s="236"/>
    </row>
    <row r="22" spans="1:9" ht="18" customHeight="1">
      <c r="A22" s="127">
        <v>20</v>
      </c>
      <c r="B22" s="156" t="str">
        <f>'電気【※記入(変更)しない】'!C25</f>
        <v>庚申ダム（電灯）</v>
      </c>
      <c r="C22" s="57">
        <v>11</v>
      </c>
      <c r="D22" s="58" t="s">
        <v>102</v>
      </c>
      <c r="E22" s="111">
        <f>'電気【※記入(変更)しない】'!AB25</f>
        <v>11563</v>
      </c>
      <c r="F22" s="111">
        <f>'20庚申ダム(電灯)'!F21</f>
        <v>12300</v>
      </c>
      <c r="G22" s="112">
        <f>'20庚申ダム(電灯)'!I23</f>
        <v>0</v>
      </c>
      <c r="H22" s="243">
        <f>'20庚申ダム(電灯)'!I21</f>
        <v>0</v>
      </c>
      <c r="I22" s="236"/>
    </row>
    <row r="23" spans="1:9" ht="18" customHeight="1">
      <c r="A23" s="127">
        <v>21</v>
      </c>
      <c r="B23" s="156" t="str">
        <f>'電気【※記入(変更)しない】'!C26</f>
        <v>庚申ダム（動力）</v>
      </c>
      <c r="C23" s="57">
        <v>34</v>
      </c>
      <c r="D23" s="58" t="s">
        <v>101</v>
      </c>
      <c r="E23" s="111">
        <f>'電気【※記入(変更)しない】'!AB26</f>
        <v>11675</v>
      </c>
      <c r="F23" s="111">
        <f>'21庚申ダム(動力)'!F21</f>
        <v>12300</v>
      </c>
      <c r="G23" s="112">
        <f>'21庚申ダム(動力)'!I23</f>
        <v>0</v>
      </c>
      <c r="H23" s="243">
        <f>'21庚申ダム(動力)'!I21</f>
        <v>0</v>
      </c>
      <c r="I23" s="236"/>
    </row>
    <row r="24" spans="1:9" ht="18" customHeight="1">
      <c r="A24" s="127">
        <v>22</v>
      </c>
      <c r="B24" s="156" t="str">
        <f>'電気【※記入(変更)しない】'!C27</f>
        <v>庚申入口水位観測所</v>
      </c>
      <c r="C24" s="57">
        <v>10</v>
      </c>
      <c r="D24" s="58" t="s">
        <v>100</v>
      </c>
      <c r="E24" s="111">
        <f>'電気【※記入(変更)しない】'!AB27</f>
        <v>69</v>
      </c>
      <c r="F24" s="111">
        <f>'22庚申入口水位観測所'!F21</f>
        <v>120</v>
      </c>
      <c r="G24" s="112">
        <f>'22庚申入口水位観測所'!I23</f>
        <v>0</v>
      </c>
      <c r="H24" s="243">
        <f>'22庚申入口水位観測所'!I21</f>
        <v>0</v>
      </c>
      <c r="I24" s="236"/>
    </row>
    <row r="25" spans="1:9" ht="18" customHeight="1">
      <c r="A25" s="127">
        <v>23</v>
      </c>
      <c r="B25" s="156" t="str">
        <f>'電気【※記入(変更)しない】'!C28</f>
        <v>銀山平雨量観測所</v>
      </c>
      <c r="C25" s="57">
        <v>10</v>
      </c>
      <c r="D25" s="58" t="s">
        <v>100</v>
      </c>
      <c r="E25" s="111">
        <f>'電気【※記入(変更)しない】'!AB28</f>
        <v>267</v>
      </c>
      <c r="F25" s="111">
        <f>'23銀山平雨量観測所'!F21</f>
        <v>300</v>
      </c>
      <c r="G25" s="112">
        <f>'23銀山平雨量観測所'!I23</f>
        <v>0</v>
      </c>
      <c r="H25" s="243">
        <f>'23銀山平雨量観測所'!I21</f>
        <v>0</v>
      </c>
      <c r="I25" s="236"/>
    </row>
    <row r="26" spans="1:9" ht="18" customHeight="1">
      <c r="A26" s="127">
        <v>24</v>
      </c>
      <c r="B26" s="156" t="str">
        <f>'電気【※記入(変更)しない】'!C29</f>
        <v>神子内取水堰（電灯）</v>
      </c>
      <c r="C26" s="57">
        <v>10</v>
      </c>
      <c r="D26" s="58" t="s">
        <v>100</v>
      </c>
      <c r="E26" s="111">
        <f>'電気【※記入(変更)しない】'!AB29</f>
        <v>373</v>
      </c>
      <c r="F26" s="111">
        <f>'24神子内(電灯)'!F21</f>
        <v>420</v>
      </c>
      <c r="G26" s="112">
        <f>'24神子内(電灯)'!I23</f>
        <v>0</v>
      </c>
      <c r="H26" s="243">
        <f>'24神子内(電灯)'!I21</f>
        <v>0</v>
      </c>
      <c r="I26" s="236"/>
    </row>
    <row r="27" spans="1:9" ht="18" customHeight="1">
      <c r="A27" s="127">
        <v>25</v>
      </c>
      <c r="B27" s="156" t="str">
        <f>'電気【※記入(変更)しない】'!C30</f>
        <v>神子内取水堰（動力）</v>
      </c>
      <c r="C27" s="57">
        <v>13</v>
      </c>
      <c r="D27" s="58" t="s">
        <v>101</v>
      </c>
      <c r="E27" s="111">
        <f>'電気【※記入(変更)しない】'!AB30</f>
        <v>2407</v>
      </c>
      <c r="F27" s="111">
        <f>'25神子内(動力)'!F21</f>
        <v>2520</v>
      </c>
      <c r="G27" s="112">
        <f>'25神子内(動力)'!I23</f>
        <v>0</v>
      </c>
      <c r="H27" s="243">
        <f>'25神子内(動力)'!I21</f>
        <v>0</v>
      </c>
      <c r="I27" s="236"/>
    </row>
    <row r="28" spans="1:9" ht="18" customHeight="1">
      <c r="A28" s="127">
        <v>26</v>
      </c>
      <c r="B28" s="156" t="str">
        <f>'電気【※記入(変更)しない】'!C31</f>
        <v>渡良瀬取水堰（電灯）</v>
      </c>
      <c r="C28" s="57">
        <v>30</v>
      </c>
      <c r="D28" s="58" t="s">
        <v>100</v>
      </c>
      <c r="E28" s="111">
        <f>'電気【※記入(変更)しない】'!AB31</f>
        <v>1481</v>
      </c>
      <c r="F28" s="111">
        <f>'26渡良瀬(電灯)'!F21</f>
        <v>960</v>
      </c>
      <c r="G28" s="112">
        <f>'26渡良瀬(電灯)'!I23</f>
        <v>0</v>
      </c>
      <c r="H28" s="243">
        <f>'26渡良瀬(電灯)'!I21</f>
        <v>0</v>
      </c>
      <c r="I28" s="236"/>
    </row>
    <row r="29" spans="1:9" ht="18" customHeight="1">
      <c r="A29" s="127">
        <v>27</v>
      </c>
      <c r="B29" s="156" t="str">
        <f>'電気【※記入(変更)しない】'!C32</f>
        <v>渡良瀬取水堰（動力）</v>
      </c>
      <c r="C29" s="57">
        <v>22</v>
      </c>
      <c r="D29" s="58" t="s">
        <v>101</v>
      </c>
      <c r="E29" s="111">
        <f>'電気【※記入(変更)しない】'!AB32</f>
        <v>5985</v>
      </c>
      <c r="F29" s="111">
        <f>'27渡良瀬(動力)'!F21</f>
        <v>7200</v>
      </c>
      <c r="G29" s="112">
        <f>'27渡良瀬(動力)'!I23</f>
        <v>0</v>
      </c>
      <c r="H29" s="243">
        <f>'27渡良瀬(動力)'!I21</f>
        <v>0</v>
      </c>
      <c r="I29" s="236"/>
    </row>
    <row r="30" spans="1:9" ht="18" customHeight="1">
      <c r="A30" s="127">
        <v>28</v>
      </c>
      <c r="B30" s="156" t="str">
        <f>'電気【※記入(変更)しない】'!C33</f>
        <v>庚申ダム切幹警報局</v>
      </c>
      <c r="C30" s="57">
        <v>3</v>
      </c>
      <c r="D30" s="58" t="s">
        <v>101</v>
      </c>
      <c r="E30" s="111">
        <f>'電気【※記入(変更)しない】'!AB33</f>
        <v>0</v>
      </c>
      <c r="F30" s="111">
        <f>'28切幹'!F21</f>
        <v>12</v>
      </c>
      <c r="G30" s="112">
        <f>'28切幹'!I23</f>
        <v>0</v>
      </c>
      <c r="H30" s="243">
        <f>'28切幹'!I21</f>
        <v>0</v>
      </c>
      <c r="I30" s="236"/>
    </row>
    <row r="31" spans="1:9" ht="18" customHeight="1">
      <c r="A31" s="127">
        <v>29</v>
      </c>
      <c r="B31" s="156" t="str">
        <f>'電気【※記入(変更)しない】'!C34</f>
        <v>足尾発電所放水口（外灯）</v>
      </c>
      <c r="C31" s="57">
        <v>400</v>
      </c>
      <c r="D31" s="58" t="s">
        <v>103</v>
      </c>
      <c r="E31" s="113" t="s">
        <v>61</v>
      </c>
      <c r="F31" s="111" t="str">
        <f>'電気【※記入(変更)しない】'!AC34</f>
        <v>－</v>
      </c>
      <c r="G31" s="112">
        <f>'29放水口(外灯)'!I23</f>
        <v>0</v>
      </c>
      <c r="H31" s="243">
        <f>'29放水口(外灯)'!I21</f>
        <v>0</v>
      </c>
      <c r="I31" s="236"/>
    </row>
    <row r="32" spans="1:9" ht="18" customHeight="1">
      <c r="A32" s="127">
        <v>30</v>
      </c>
      <c r="B32" s="156" t="str">
        <f>'電気【※記入(変更)しない】'!C35</f>
        <v>鶏頂山雨量観測所</v>
      </c>
      <c r="C32" s="57">
        <v>50</v>
      </c>
      <c r="D32" s="58" t="s">
        <v>104</v>
      </c>
      <c r="E32" s="113" t="s">
        <v>61</v>
      </c>
      <c r="F32" s="111" t="str">
        <f>'電気【※記入(変更)しない】'!AC35</f>
        <v>－</v>
      </c>
      <c r="G32" s="111">
        <f>'30鶏頂山雨量計(定額)'!I23</f>
        <v>0</v>
      </c>
      <c r="H32" s="243">
        <f>'30鶏頂山雨量計(定額)'!I21</f>
        <v>0</v>
      </c>
      <c r="I32" s="236"/>
    </row>
    <row r="33" spans="1:9" ht="18" customHeight="1">
      <c r="A33" s="130"/>
      <c r="B33" s="137" t="s">
        <v>105</v>
      </c>
      <c r="C33" s="269" t="s">
        <v>106</v>
      </c>
      <c r="D33" s="270"/>
      <c r="E33" s="134">
        <f>SUM(E3:E32)</f>
        <v>205819</v>
      </c>
      <c r="F33" s="138">
        <f>SUM(F3:F32)</f>
        <v>212304</v>
      </c>
      <c r="G33" s="139">
        <f>SUM(G3:G32)</f>
        <v>0</v>
      </c>
      <c r="H33" s="244">
        <f>SUM(H3:H32)</f>
        <v>0</v>
      </c>
      <c r="I33" s="236"/>
    </row>
    <row r="34" spans="1:9" ht="18" customHeight="1">
      <c r="A34" s="128">
        <v>31</v>
      </c>
      <c r="B34" s="158" t="str">
        <f>'電気【※記入(変更)しない】'!C37</f>
        <v>風見発電所沈砂池（電灯）</v>
      </c>
      <c r="C34" s="67">
        <v>20</v>
      </c>
      <c r="D34" s="65" t="s">
        <v>100</v>
      </c>
      <c r="E34" s="116">
        <f>'電気【※記入(変更)しない】'!AB37</f>
        <v>0</v>
      </c>
      <c r="F34" s="114">
        <f>'31風見沈砂池(電灯)'!F21</f>
        <v>36</v>
      </c>
      <c r="G34" s="115">
        <f>'31風見沈砂池(電灯)'!I23</f>
        <v>0</v>
      </c>
      <c r="H34" s="245">
        <f>'31風見沈砂池(電灯)'!I21</f>
        <v>0</v>
      </c>
      <c r="I34" s="236"/>
    </row>
    <row r="35" spans="1:9" ht="18" customHeight="1">
      <c r="A35" s="127">
        <v>32</v>
      </c>
      <c r="B35" s="156" t="str">
        <f>'電気【※記入(変更)しない】'!C38</f>
        <v>逆木放流工（電灯）</v>
      </c>
      <c r="C35" s="57">
        <v>15</v>
      </c>
      <c r="D35" s="65" t="s">
        <v>100</v>
      </c>
      <c r="E35" s="116">
        <f>'電気【※記入(変更)しない】'!AB38</f>
        <v>692</v>
      </c>
      <c r="F35" s="117">
        <f>'32逆木放流工(電灯)'!F21</f>
        <v>540</v>
      </c>
      <c r="G35" s="112">
        <f>'32逆木放流工(電灯)'!I23</f>
        <v>0</v>
      </c>
      <c r="H35" s="243">
        <f>'32逆木放流工(電灯)'!I21</f>
        <v>0</v>
      </c>
      <c r="I35" s="236"/>
    </row>
    <row r="36" spans="1:9" ht="18" customHeight="1">
      <c r="A36" s="127">
        <v>33</v>
      </c>
      <c r="B36" s="156" t="str">
        <f>'電気【※記入(変更)しない】'!C39</f>
        <v>逆木放流工（動力）</v>
      </c>
      <c r="C36" s="57">
        <v>5</v>
      </c>
      <c r="D36" s="65" t="s">
        <v>101</v>
      </c>
      <c r="E36" s="116">
        <f>'電気【※記入(変更)しない】'!AB39</f>
        <v>520</v>
      </c>
      <c r="F36" s="117">
        <f>'33逆木放流工(動力)'!F21</f>
        <v>600</v>
      </c>
      <c r="G36" s="112">
        <f>'33逆木放流工(動力)'!I23</f>
        <v>0</v>
      </c>
      <c r="H36" s="243">
        <f>'33逆木放流工(動力)'!I21</f>
        <v>0</v>
      </c>
      <c r="I36" s="236"/>
    </row>
    <row r="37" spans="1:9" ht="18" customHeight="1">
      <c r="A37" s="127">
        <v>34</v>
      </c>
      <c r="B37" s="156" t="str">
        <f>'電気【※記入(変更)しない】'!C40</f>
        <v>佐貫ダム管理所（電灯）</v>
      </c>
      <c r="C37" s="57">
        <v>9</v>
      </c>
      <c r="D37" s="65" t="s">
        <v>102</v>
      </c>
      <c r="E37" s="116">
        <f>'電気【※記入(変更)しない】'!AB40</f>
        <v>10858</v>
      </c>
      <c r="F37" s="117">
        <f>'34佐貫管理所(電灯)'!F21</f>
        <v>10800</v>
      </c>
      <c r="G37" s="112">
        <f>'34佐貫管理所(電灯)'!I23</f>
        <v>0</v>
      </c>
      <c r="H37" s="243">
        <f>'34佐貫管理所(電灯)'!I21</f>
        <v>0</v>
      </c>
      <c r="I37" s="236"/>
    </row>
    <row r="38" spans="1:9" ht="18" customHeight="1">
      <c r="A38" s="127">
        <v>35</v>
      </c>
      <c r="B38" s="156" t="str">
        <f>'電気【※記入(変更)しない】'!C41</f>
        <v>佐貫ダム管理所（動力）</v>
      </c>
      <c r="C38" s="57">
        <v>18</v>
      </c>
      <c r="D38" s="65" t="s">
        <v>101</v>
      </c>
      <c r="E38" s="116">
        <f>'電気【※記入(変更)しない】'!AB41</f>
        <v>3526</v>
      </c>
      <c r="F38" s="117">
        <f>'35佐貫管理所'!F21</f>
        <v>3600</v>
      </c>
      <c r="G38" s="112">
        <f>'35佐貫管理所'!I23</f>
        <v>0</v>
      </c>
      <c r="H38" s="243">
        <f>'35佐貫管理所'!I21</f>
        <v>0</v>
      </c>
      <c r="I38" s="236"/>
    </row>
    <row r="39" spans="1:9" ht="18" customHeight="1">
      <c r="A39" s="127">
        <v>36</v>
      </c>
      <c r="B39" s="160" t="str">
        <f>'電気【※記入(変更)しない】'!C42</f>
        <v>風見発電所沈砂池（動力）</v>
      </c>
      <c r="C39" s="68">
        <v>10</v>
      </c>
      <c r="D39" s="59" t="s">
        <v>101</v>
      </c>
      <c r="E39" s="116">
        <f>'電気【※記入(変更)しない】'!AB42</f>
        <v>513</v>
      </c>
      <c r="F39" s="118">
        <f>'36風見沈砂池(動力)'!F21</f>
        <v>36</v>
      </c>
      <c r="G39" s="119">
        <f>'36風見沈砂池(動力)'!I23</f>
        <v>0</v>
      </c>
      <c r="H39" s="246">
        <f>'36風見沈砂池(動力)'!I21</f>
        <v>0</v>
      </c>
      <c r="I39" s="236"/>
    </row>
    <row r="40" spans="1:9" ht="18" customHeight="1">
      <c r="A40" s="130"/>
      <c r="B40" s="137" t="s">
        <v>107</v>
      </c>
      <c r="C40" s="269" t="s">
        <v>108</v>
      </c>
      <c r="D40" s="270"/>
      <c r="E40" s="134">
        <f>SUM(E34:E39)</f>
        <v>16109</v>
      </c>
      <c r="F40" s="138">
        <f t="shared" ref="F40:H40" si="0">SUM(F34:F39)</f>
        <v>15612</v>
      </c>
      <c r="G40" s="139">
        <f t="shared" si="0"/>
        <v>0</v>
      </c>
      <c r="H40" s="244">
        <f t="shared" si="0"/>
        <v>0</v>
      </c>
      <c r="I40" s="236"/>
    </row>
    <row r="41" spans="1:9" ht="18" customHeight="1">
      <c r="A41" s="128">
        <v>37</v>
      </c>
      <c r="B41" s="158" t="str">
        <f>'電気【※記入(変更)しない】'!C44</f>
        <v>板室寮</v>
      </c>
      <c r="C41" s="70">
        <v>10</v>
      </c>
      <c r="D41" s="65" t="s">
        <v>100</v>
      </c>
      <c r="E41" s="116">
        <f>'電気【※記入(変更)しない】'!AB44</f>
        <v>112</v>
      </c>
      <c r="F41" s="114">
        <f>'37板室寮'!F21</f>
        <v>120</v>
      </c>
      <c r="G41" s="115">
        <f>'37板室寮'!I23</f>
        <v>0</v>
      </c>
      <c r="H41" s="245">
        <f>'37板室寮'!I21</f>
        <v>0</v>
      </c>
      <c r="I41" s="236"/>
    </row>
    <row r="42" spans="1:9" ht="18" customHeight="1">
      <c r="A42" s="131">
        <v>38</v>
      </c>
      <c r="B42" s="161" t="str">
        <f>'電気【※記入(変更)しない】'!C45</f>
        <v>板室発電所自動通報装置（放水口）</v>
      </c>
      <c r="C42" s="71">
        <v>20</v>
      </c>
      <c r="D42" s="59" t="s">
        <v>100</v>
      </c>
      <c r="E42" s="116">
        <f>'電気【※記入(変更)しない】'!AB45</f>
        <v>987</v>
      </c>
      <c r="F42" s="118">
        <f>'38板室放水口'!F21</f>
        <v>1200</v>
      </c>
      <c r="G42" s="119">
        <f>'38板室放水口'!I23</f>
        <v>0</v>
      </c>
      <c r="H42" s="246">
        <f>'38板室放水口'!I21</f>
        <v>0</v>
      </c>
      <c r="I42" s="236"/>
    </row>
    <row r="43" spans="1:9" ht="18" customHeight="1">
      <c r="A43" s="130"/>
      <c r="B43" s="137" t="s">
        <v>109</v>
      </c>
      <c r="C43" s="269" t="s">
        <v>110</v>
      </c>
      <c r="D43" s="270"/>
      <c r="E43" s="134">
        <f>SUM(E41:E42)</f>
        <v>1099</v>
      </c>
      <c r="F43" s="138">
        <f t="shared" ref="F43:H43" si="1">SUM(F41:F42)</f>
        <v>1320</v>
      </c>
      <c r="G43" s="139">
        <f t="shared" si="1"/>
        <v>0</v>
      </c>
      <c r="H43" s="244">
        <f t="shared" si="1"/>
        <v>0</v>
      </c>
      <c r="I43" s="236"/>
    </row>
    <row r="44" spans="1:9" ht="18" customHeight="1">
      <c r="A44" s="132">
        <v>39</v>
      </c>
      <c r="B44" s="162" t="str">
        <f>'電気【※記入(変更)しない】'!C47</f>
        <v>川治第一発電所</v>
      </c>
      <c r="C44" s="60">
        <v>165</v>
      </c>
      <c r="D44" s="62" t="s">
        <v>101</v>
      </c>
      <c r="E44" s="120">
        <f>'電気【※記入(変更)しない】'!$AB47</f>
        <v>143544</v>
      </c>
      <c r="F44" s="120">
        <f>'電気【※記入(変更)しない】'!$AC$47</f>
        <v>148700</v>
      </c>
      <c r="G44" s="120">
        <f>'39川治第一発電所'!$I$23</f>
        <v>0</v>
      </c>
      <c r="H44" s="247">
        <f>'39川治第一発電所'!$I21</f>
        <v>0</v>
      </c>
      <c r="I44" s="236"/>
    </row>
    <row r="45" spans="1:9" ht="18" customHeight="1">
      <c r="A45" s="127">
        <v>40</v>
      </c>
      <c r="B45" s="156" t="str">
        <f>'電気【※記入(変更)しない】'!C48</f>
        <v>川治第二発電所</v>
      </c>
      <c r="C45" s="61">
        <v>93</v>
      </c>
      <c r="D45" s="63" t="s">
        <v>101</v>
      </c>
      <c r="E45" s="111">
        <f>'電気【※記入(変更)しない】'!$AB48</f>
        <v>8106</v>
      </c>
      <c r="F45" s="111">
        <f>'電気【※記入(変更)しない】'!$AC$48</f>
        <v>1800</v>
      </c>
      <c r="G45" s="111">
        <f>'40川治第二発電所'!$I$23</f>
        <v>0</v>
      </c>
      <c r="H45" s="243">
        <f>'40川治第二発電所'!$I21</f>
        <v>0</v>
      </c>
      <c r="I45" s="236"/>
    </row>
    <row r="46" spans="1:9" ht="18" customHeight="1">
      <c r="A46" s="127">
        <v>41</v>
      </c>
      <c r="B46" s="156" t="str">
        <f>'電気【※記入(変更)しない】'!C49</f>
        <v>小網発電所</v>
      </c>
      <c r="C46" s="74">
        <v>5</v>
      </c>
      <c r="D46" s="63" t="s">
        <v>101</v>
      </c>
      <c r="E46" s="111">
        <f>'電気【※記入(変更)しない】'!$AB49</f>
        <v>114</v>
      </c>
      <c r="F46" s="111">
        <f>'電気【※記入(変更)しない】'!$AC$49</f>
        <v>1200</v>
      </c>
      <c r="G46" s="111">
        <f>'41小網発電所'!$I$23</f>
        <v>0</v>
      </c>
      <c r="H46" s="243">
        <f>'41小網発電所'!$I21</f>
        <v>0</v>
      </c>
      <c r="I46" s="236"/>
    </row>
    <row r="47" spans="1:9" ht="18" customHeight="1">
      <c r="A47" s="127">
        <v>42</v>
      </c>
      <c r="B47" s="156" t="str">
        <f>'電気【※記入(変更)しない】'!C50</f>
        <v>風見発電所</v>
      </c>
      <c r="C47" s="74">
        <v>125</v>
      </c>
      <c r="D47" s="63" t="s">
        <v>101</v>
      </c>
      <c r="E47" s="111">
        <f>'電気【※記入(変更)しない】'!$AB50</f>
        <v>1320</v>
      </c>
      <c r="F47" s="111">
        <f>'電気【※記入(変更)しない】'!$AC$50</f>
        <v>1200</v>
      </c>
      <c r="G47" s="111">
        <f>'42風見発電所'!$I$23</f>
        <v>0</v>
      </c>
      <c r="H47" s="243">
        <f>'42風見発電所'!$I21</f>
        <v>0</v>
      </c>
      <c r="I47" s="236"/>
    </row>
    <row r="48" spans="1:9" ht="18" customHeight="1">
      <c r="A48" s="127">
        <v>43</v>
      </c>
      <c r="B48" s="156" t="str">
        <f>'電気【※記入(変更)しない】'!C51</f>
        <v>足尾発電所</v>
      </c>
      <c r="C48" s="61">
        <v>105</v>
      </c>
      <c r="D48" s="63" t="s">
        <v>101</v>
      </c>
      <c r="E48" s="111">
        <f>'電気【※記入(変更)しない】'!$AB51</f>
        <v>1920</v>
      </c>
      <c r="F48" s="111">
        <f>'電気【※記入(変更)しない】'!$AC$51</f>
        <v>600</v>
      </c>
      <c r="G48" s="111">
        <f>'43足尾発電所'!$I$23</f>
        <v>0</v>
      </c>
      <c r="H48" s="243">
        <f>'43足尾発電所'!$I21</f>
        <v>0</v>
      </c>
      <c r="I48" s="236"/>
    </row>
    <row r="49" spans="1:9" ht="18" customHeight="1">
      <c r="A49" s="127">
        <v>44</v>
      </c>
      <c r="B49" s="156" t="str">
        <f>'電気【※記入(変更)しない】'!C52</f>
        <v>東荒川発電所</v>
      </c>
      <c r="C49" s="74">
        <v>7</v>
      </c>
      <c r="D49" s="63" t="s">
        <v>101</v>
      </c>
      <c r="E49" s="111">
        <f>'電気【※記入(変更)しない】'!$AB52</f>
        <v>2368</v>
      </c>
      <c r="F49" s="111">
        <f>'電気【※記入(変更)しない】'!$AC$52</f>
        <v>360</v>
      </c>
      <c r="G49" s="111">
        <f>'44東荒川発電所'!$I$23</f>
        <v>0</v>
      </c>
      <c r="H49" s="243">
        <f>'44東荒川発電所'!$I21</f>
        <v>0</v>
      </c>
      <c r="I49" s="236"/>
    </row>
    <row r="50" spans="1:9" ht="18" customHeight="1">
      <c r="A50" s="127">
        <v>45</v>
      </c>
      <c r="B50" s="156" t="str">
        <f>'電気【※記入(変更)しない】'!C53</f>
        <v>大下沢発電所（電灯）</v>
      </c>
      <c r="C50" s="57">
        <v>20</v>
      </c>
      <c r="D50" s="58" t="s">
        <v>100</v>
      </c>
      <c r="E50" s="113">
        <f>'電気【※記入(変更)しない】'!$AB53</f>
        <v>3315</v>
      </c>
      <c r="F50" s="117">
        <f>'電気【※記入(変更)しない】'!AC53</f>
        <v>2640</v>
      </c>
      <c r="G50" s="111">
        <f>'45大下沢(電灯)'!I23</f>
        <v>0</v>
      </c>
      <c r="H50" s="243">
        <f>'45大下沢(電灯)'!I21</f>
        <v>0</v>
      </c>
      <c r="I50" s="236"/>
    </row>
    <row r="51" spans="1:9" ht="18" customHeight="1">
      <c r="A51" s="129">
        <v>46</v>
      </c>
      <c r="B51" s="159" t="str">
        <f>'電気【※記入(変更)しない】'!C54</f>
        <v>大下沢発電所</v>
      </c>
      <c r="C51" s="66">
        <v>0.5</v>
      </c>
      <c r="D51" s="64" t="s">
        <v>101</v>
      </c>
      <c r="E51" s="121">
        <f>'電気【※記入(変更)しない】'!$AB54</f>
        <v>82</v>
      </c>
      <c r="F51" s="121">
        <f>'電気【※記入(変更)しない】'!AC54</f>
        <v>600</v>
      </c>
      <c r="G51" s="121">
        <f>'46大下沢発電所'!I23</f>
        <v>0</v>
      </c>
      <c r="H51" s="248">
        <f>'46大下沢発電所'!I21</f>
        <v>0</v>
      </c>
      <c r="I51" s="236"/>
    </row>
    <row r="52" spans="1:9" ht="18" customHeight="1">
      <c r="A52" s="127">
        <v>47</v>
      </c>
      <c r="B52" s="156" t="str">
        <f>'電気【※記入(変更)しない】'!C55</f>
        <v>五十里発電所</v>
      </c>
      <c r="C52" s="199">
        <v>91</v>
      </c>
      <c r="D52" s="63" t="s">
        <v>101</v>
      </c>
      <c r="E52" s="111">
        <f>'電気【※記入(変更)しない】'!$AB55</f>
        <v>1193</v>
      </c>
      <c r="F52" s="111">
        <f>'電気【※記入(変更)しない】'!$AC$55</f>
        <v>2400</v>
      </c>
      <c r="G52" s="111">
        <f>'47五十里発電所'!I23</f>
        <v>0</v>
      </c>
      <c r="H52" s="243">
        <f>'47五十里発電所'!I21</f>
        <v>0</v>
      </c>
      <c r="I52" s="236"/>
    </row>
    <row r="53" spans="1:9" ht="18" customHeight="1">
      <c r="A53" s="129">
        <v>48</v>
      </c>
      <c r="B53" s="159" t="str">
        <f>'電気【※記入(変更)しない】'!C56</f>
        <v>小百川発電所</v>
      </c>
      <c r="C53" s="198">
        <v>5</v>
      </c>
      <c r="D53" s="73" t="s">
        <v>101</v>
      </c>
      <c r="E53" s="111">
        <f>'電気【※記入(変更)しない】'!$AB56</f>
        <v>4706</v>
      </c>
      <c r="F53" s="111">
        <f>'電気【※記入(変更)しない】'!$AC$56</f>
        <v>10000</v>
      </c>
      <c r="G53" s="111">
        <f>'48小百川発電所'!I23</f>
        <v>0</v>
      </c>
      <c r="H53" s="243">
        <f>'48小百川発電所'!I21</f>
        <v>0</v>
      </c>
      <c r="I53" s="236"/>
    </row>
    <row r="54" spans="1:9" ht="18" customHeight="1">
      <c r="A54" s="130"/>
      <c r="B54" s="137" t="s">
        <v>111</v>
      </c>
      <c r="C54" s="269" t="s">
        <v>112</v>
      </c>
      <c r="D54" s="270"/>
      <c r="E54" s="134">
        <f>SUM(E44:E53)</f>
        <v>166668</v>
      </c>
      <c r="F54" s="134">
        <f t="shared" ref="F54:H54" si="2">SUM(F44:F53)</f>
        <v>169500</v>
      </c>
      <c r="G54" s="134">
        <f t="shared" si="2"/>
        <v>0</v>
      </c>
      <c r="H54" s="244">
        <f t="shared" si="2"/>
        <v>0</v>
      </c>
      <c r="I54" s="236"/>
    </row>
    <row r="55" spans="1:9" ht="18" customHeight="1">
      <c r="A55" s="128">
        <v>49</v>
      </c>
      <c r="B55" s="158" t="str">
        <f>'電気【※記入(変更)しない】'!C58</f>
        <v>板室発電所</v>
      </c>
      <c r="C55" s="60">
        <v>75</v>
      </c>
      <c r="D55" s="62" t="s">
        <v>101</v>
      </c>
      <c r="E55" s="122">
        <f>'電気【※記入(変更)しない】'!$AB$58</f>
        <v>3168</v>
      </c>
      <c r="F55" s="122">
        <f>'電気【※記入(変更)しない】'!$AC$58</f>
        <v>13400</v>
      </c>
      <c r="G55" s="122">
        <f>'49板室発電所'!$I$23</f>
        <v>0</v>
      </c>
      <c r="H55" s="245">
        <f>'49板室発電所'!$I21</f>
        <v>0</v>
      </c>
      <c r="I55" s="236"/>
    </row>
    <row r="56" spans="1:9" ht="18" customHeight="1">
      <c r="A56" s="127">
        <v>50</v>
      </c>
      <c r="B56" s="156" t="str">
        <f>'電気【※記入(変更)しない】'!C59</f>
        <v>深山発電所</v>
      </c>
      <c r="C56" s="61">
        <v>75</v>
      </c>
      <c r="D56" s="63" t="s">
        <v>101</v>
      </c>
      <c r="E56" s="111">
        <f>'電気【※記入(変更)しない】'!$AB$59</f>
        <v>9984</v>
      </c>
      <c r="F56" s="111">
        <f>'電気【※記入(変更)しない】'!$AC$59</f>
        <v>2400</v>
      </c>
      <c r="G56" s="111">
        <f>'50深山発電所'!$I$23</f>
        <v>0</v>
      </c>
      <c r="H56" s="243">
        <f>'50深山発電所'!$I21</f>
        <v>0</v>
      </c>
      <c r="I56" s="236"/>
    </row>
    <row r="57" spans="1:9" ht="18" customHeight="1">
      <c r="A57" s="131">
        <v>51</v>
      </c>
      <c r="B57" s="160" t="str">
        <f>'電気【※記入(変更)しない】'!C60</f>
        <v>木の俣発電所</v>
      </c>
      <c r="C57" s="68">
        <v>75</v>
      </c>
      <c r="D57" s="64" t="s">
        <v>101</v>
      </c>
      <c r="E57" s="123">
        <f>'電気【※記入(変更)しない】'!$AB$60</f>
        <v>1326</v>
      </c>
      <c r="F57" s="123">
        <f>'電気【※記入(変更)しない】'!$AC$60</f>
        <v>1800</v>
      </c>
      <c r="G57" s="123">
        <f>'51木の俣発電所'!$I$23</f>
        <v>0</v>
      </c>
      <c r="H57" s="246">
        <f>'51木の俣発電所'!$I21</f>
        <v>0</v>
      </c>
      <c r="I57" s="236"/>
    </row>
    <row r="58" spans="1:9" ht="18" customHeight="1">
      <c r="A58" s="130"/>
      <c r="B58" s="137" t="s">
        <v>113</v>
      </c>
      <c r="C58" s="269" t="s">
        <v>114</v>
      </c>
      <c r="D58" s="270"/>
      <c r="E58" s="134">
        <f>SUM(E55:E57)</f>
        <v>14478</v>
      </c>
      <c r="F58" s="134">
        <f t="shared" ref="F58:H58" si="3">SUM(F55:F57)</f>
        <v>17600</v>
      </c>
      <c r="G58" s="134">
        <f t="shared" si="3"/>
        <v>0</v>
      </c>
      <c r="H58" s="244">
        <f t="shared" si="3"/>
        <v>0</v>
      </c>
      <c r="I58" s="236"/>
    </row>
    <row r="59" spans="1:9" ht="18" customHeight="1">
      <c r="A59" s="265" t="s">
        <v>115</v>
      </c>
      <c r="B59" s="266"/>
      <c r="C59" s="266"/>
      <c r="D59" s="133"/>
      <c r="E59" s="134">
        <f>E33+E40+E43+E54+E58</f>
        <v>404173</v>
      </c>
      <c r="F59" s="134">
        <f>F33+F40+F43+F54+F58</f>
        <v>416336</v>
      </c>
      <c r="G59" s="135">
        <f>G33+G40+G43+G54+G58</f>
        <v>0</v>
      </c>
      <c r="H59" s="136">
        <f>H33+H40+H43+H54+H58</f>
        <v>0</v>
      </c>
      <c r="I59" s="236"/>
    </row>
    <row r="60" spans="1:9">
      <c r="I60" s="237"/>
    </row>
    <row r="61" spans="1:9">
      <c r="I61" s="237"/>
    </row>
  </sheetData>
  <mergeCells count="8">
    <mergeCell ref="A1:F1"/>
    <mergeCell ref="A59:C59"/>
    <mergeCell ref="C2:D2"/>
    <mergeCell ref="C33:D33"/>
    <mergeCell ref="C40:D40"/>
    <mergeCell ref="C43:D43"/>
    <mergeCell ref="C54:D54"/>
    <mergeCell ref="C58:D58"/>
  </mergeCells>
  <phoneticPr fontId="3"/>
  <printOptions horizontalCentered="1" verticalCentered="1"/>
  <pageMargins left="0.70866141732283472" right="0.55000000000000004" top="0.32" bottom="0.26" header="0.16" footer="0.16"/>
  <pageSetup paperSize="9" scale="78" fitToWidth="0"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283</v>
      </c>
    </row>
    <row r="3" spans="1:9" ht="18" customHeight="1">
      <c r="A3" s="1" t="s">
        <v>176</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133</v>
      </c>
      <c r="E8" s="17" t="s">
        <v>159</v>
      </c>
      <c r="F8" s="209" t="s">
        <v>135</v>
      </c>
      <c r="G8" s="15" t="s">
        <v>160</v>
      </c>
      <c r="H8" s="18" t="s">
        <v>139</v>
      </c>
      <c r="I8" s="19" t="s">
        <v>140</v>
      </c>
    </row>
    <row r="9" spans="1:9" ht="18" customHeight="1">
      <c r="A9" s="54" t="str">
        <f>+'1小網８号'!A9</f>
        <v>令和８年４月</v>
      </c>
      <c r="B9" s="21">
        <f>供給価格算定書【自動転記】!C20</f>
        <v>21</v>
      </c>
      <c r="C9" s="211"/>
      <c r="D9" s="228">
        <v>1</v>
      </c>
      <c r="E9" s="221">
        <f>IF(F9=0,B9*C9*D9*0.5,B9*C9*D9)</f>
        <v>0</v>
      </c>
      <c r="F9" s="21">
        <f>'電気【※記入(変更)しない】'!E$23</f>
        <v>310</v>
      </c>
      <c r="G9" s="211"/>
      <c r="H9" s="221">
        <f>F9*G9</f>
        <v>0</v>
      </c>
      <c r="I9" s="222">
        <f>ROUNDDOWN(SUM(E9,H9),0)</f>
        <v>0</v>
      </c>
    </row>
    <row r="10" spans="1:9" ht="18" customHeight="1">
      <c r="A10" s="54" t="str">
        <f>+'1小網８号'!A10</f>
        <v>令和８年５月</v>
      </c>
      <c r="B10" s="21">
        <f>B9</f>
        <v>21</v>
      </c>
      <c r="C10" s="211"/>
      <c r="D10" s="228">
        <v>1</v>
      </c>
      <c r="E10" s="221">
        <f t="shared" ref="E10:E20" si="0">IF(F10=0,B10*C10*D10*0.5,B10*C10*D10)</f>
        <v>0</v>
      </c>
      <c r="F10" s="21">
        <f>'電気【※記入(変更)しない】'!G$23</f>
        <v>310</v>
      </c>
      <c r="G10" s="211"/>
      <c r="H10" s="221">
        <f t="shared" ref="H10:H20" si="1">F10*G10</f>
        <v>0</v>
      </c>
      <c r="I10" s="222">
        <f t="shared" ref="I10:I20" si="2">ROUNDDOWN(SUM(E10,H10),0)</f>
        <v>0</v>
      </c>
    </row>
    <row r="11" spans="1:9" ht="18" customHeight="1">
      <c r="A11" s="54" t="str">
        <f>+'1小網８号'!A11</f>
        <v>令和８年６月</v>
      </c>
      <c r="B11" s="21">
        <f t="shared" ref="B11:B20" si="3">B10</f>
        <v>21</v>
      </c>
      <c r="C11" s="211"/>
      <c r="D11" s="228">
        <v>1</v>
      </c>
      <c r="E11" s="221">
        <f t="shared" si="0"/>
        <v>0</v>
      </c>
      <c r="F11" s="21">
        <f>'電気【※記入(変更)しない】'!I$23</f>
        <v>310</v>
      </c>
      <c r="G11" s="211"/>
      <c r="H11" s="221">
        <f t="shared" si="1"/>
        <v>0</v>
      </c>
      <c r="I11" s="222">
        <f t="shared" si="2"/>
        <v>0</v>
      </c>
    </row>
    <row r="12" spans="1:9" ht="18" customHeight="1">
      <c r="A12" s="54" t="str">
        <f>+'1小網８号'!A12</f>
        <v>令和８年７月</v>
      </c>
      <c r="B12" s="21">
        <f t="shared" si="3"/>
        <v>21</v>
      </c>
      <c r="C12" s="211"/>
      <c r="D12" s="228">
        <v>1</v>
      </c>
      <c r="E12" s="221">
        <f t="shared" si="0"/>
        <v>0</v>
      </c>
      <c r="F12" s="21">
        <f>'電気【※記入(変更)しない】'!K$23</f>
        <v>310</v>
      </c>
      <c r="G12" s="211"/>
      <c r="H12" s="221">
        <f t="shared" si="1"/>
        <v>0</v>
      </c>
      <c r="I12" s="222">
        <f t="shared" si="2"/>
        <v>0</v>
      </c>
    </row>
    <row r="13" spans="1:9" ht="18" customHeight="1">
      <c r="A13" s="54" t="str">
        <f>+'1小網８号'!A13</f>
        <v>令和８年８月</v>
      </c>
      <c r="B13" s="21">
        <f t="shared" si="3"/>
        <v>21</v>
      </c>
      <c r="C13" s="211"/>
      <c r="D13" s="228">
        <v>1</v>
      </c>
      <c r="E13" s="221">
        <f t="shared" si="0"/>
        <v>0</v>
      </c>
      <c r="F13" s="21">
        <f>'電気【※記入(変更)しない】'!M$23</f>
        <v>310</v>
      </c>
      <c r="G13" s="211"/>
      <c r="H13" s="221">
        <f t="shared" si="1"/>
        <v>0</v>
      </c>
      <c r="I13" s="222">
        <f t="shared" si="2"/>
        <v>0</v>
      </c>
    </row>
    <row r="14" spans="1:9" ht="18" customHeight="1">
      <c r="A14" s="54" t="str">
        <f>+'1小網８号'!A14</f>
        <v>令和８年９月</v>
      </c>
      <c r="B14" s="21">
        <f t="shared" si="3"/>
        <v>21</v>
      </c>
      <c r="C14" s="211"/>
      <c r="D14" s="228">
        <v>1</v>
      </c>
      <c r="E14" s="221">
        <f t="shared" si="0"/>
        <v>0</v>
      </c>
      <c r="F14" s="21">
        <f>'電気【※記入(変更)しない】'!O$23</f>
        <v>310</v>
      </c>
      <c r="G14" s="211"/>
      <c r="H14" s="221">
        <f t="shared" si="1"/>
        <v>0</v>
      </c>
      <c r="I14" s="222">
        <f t="shared" si="2"/>
        <v>0</v>
      </c>
    </row>
    <row r="15" spans="1:9" ht="18" customHeight="1">
      <c r="A15" s="54" t="str">
        <f>+'1小網８号'!A15</f>
        <v>令和８年１０月</v>
      </c>
      <c r="B15" s="21">
        <f t="shared" si="3"/>
        <v>21</v>
      </c>
      <c r="C15" s="211"/>
      <c r="D15" s="228">
        <v>1</v>
      </c>
      <c r="E15" s="221">
        <f t="shared" si="0"/>
        <v>0</v>
      </c>
      <c r="F15" s="21">
        <f>'電気【※記入(変更)しない】'!Q$23</f>
        <v>310</v>
      </c>
      <c r="G15" s="211"/>
      <c r="H15" s="221">
        <f t="shared" si="1"/>
        <v>0</v>
      </c>
      <c r="I15" s="222">
        <f t="shared" si="2"/>
        <v>0</v>
      </c>
    </row>
    <row r="16" spans="1:9" ht="18" customHeight="1">
      <c r="A16" s="54" t="str">
        <f>+'1小網８号'!A16</f>
        <v>令和８年１１月</v>
      </c>
      <c r="B16" s="21">
        <f t="shared" si="3"/>
        <v>21</v>
      </c>
      <c r="C16" s="211"/>
      <c r="D16" s="228">
        <v>1</v>
      </c>
      <c r="E16" s="221">
        <f t="shared" si="0"/>
        <v>0</v>
      </c>
      <c r="F16" s="21">
        <f>'電気【※記入(変更)しない】'!S$23</f>
        <v>310</v>
      </c>
      <c r="G16" s="211"/>
      <c r="H16" s="221">
        <f t="shared" si="1"/>
        <v>0</v>
      </c>
      <c r="I16" s="222">
        <f t="shared" si="2"/>
        <v>0</v>
      </c>
    </row>
    <row r="17" spans="1:10" ht="18" customHeight="1">
      <c r="A17" s="54" t="str">
        <f>+'1小網８号'!A17</f>
        <v>令和８年１２月</v>
      </c>
      <c r="B17" s="21">
        <f t="shared" si="3"/>
        <v>21</v>
      </c>
      <c r="C17" s="211"/>
      <c r="D17" s="228">
        <v>1</v>
      </c>
      <c r="E17" s="221">
        <f t="shared" si="0"/>
        <v>0</v>
      </c>
      <c r="F17" s="21">
        <f>'電気【※記入(変更)しない】'!U$23</f>
        <v>310</v>
      </c>
      <c r="G17" s="211"/>
      <c r="H17" s="221">
        <f t="shared" si="1"/>
        <v>0</v>
      </c>
      <c r="I17" s="222">
        <f t="shared" si="2"/>
        <v>0</v>
      </c>
    </row>
    <row r="18" spans="1:10" ht="18" customHeight="1">
      <c r="A18" s="54" t="str">
        <f>+'1小網８号'!A18</f>
        <v>令和９年１月</v>
      </c>
      <c r="B18" s="21">
        <f t="shared" si="3"/>
        <v>21</v>
      </c>
      <c r="C18" s="211"/>
      <c r="D18" s="228">
        <v>1</v>
      </c>
      <c r="E18" s="221">
        <f t="shared" si="0"/>
        <v>0</v>
      </c>
      <c r="F18" s="21">
        <f>'電気【※記入(変更)しない】'!W$23</f>
        <v>310</v>
      </c>
      <c r="G18" s="211"/>
      <c r="H18" s="221">
        <f t="shared" si="1"/>
        <v>0</v>
      </c>
      <c r="I18" s="222">
        <f t="shared" si="2"/>
        <v>0</v>
      </c>
    </row>
    <row r="19" spans="1:10" ht="18" customHeight="1">
      <c r="A19" s="54" t="str">
        <f>+'1小網８号'!A19</f>
        <v>令和９年２月</v>
      </c>
      <c r="B19" s="21">
        <f t="shared" si="3"/>
        <v>21</v>
      </c>
      <c r="C19" s="211"/>
      <c r="D19" s="228">
        <v>1</v>
      </c>
      <c r="E19" s="221">
        <f t="shared" si="0"/>
        <v>0</v>
      </c>
      <c r="F19" s="21">
        <f>'電気【※記入(変更)しない】'!Y$23</f>
        <v>310</v>
      </c>
      <c r="G19" s="211"/>
      <c r="H19" s="221">
        <f t="shared" si="1"/>
        <v>0</v>
      </c>
      <c r="I19" s="222">
        <f t="shared" si="2"/>
        <v>0</v>
      </c>
    </row>
    <row r="20" spans="1:10" ht="18" customHeight="1" thickBot="1">
      <c r="A20" s="54" t="str">
        <f>+'1小網８号'!A20</f>
        <v>令和９年３月</v>
      </c>
      <c r="B20" s="21">
        <f t="shared" si="3"/>
        <v>21</v>
      </c>
      <c r="C20" s="211"/>
      <c r="D20" s="229">
        <v>1</v>
      </c>
      <c r="E20" s="221">
        <f t="shared" si="0"/>
        <v>0</v>
      </c>
      <c r="F20" s="21">
        <f>'電気【※記入(変更)しない】'!AA$23</f>
        <v>310</v>
      </c>
      <c r="G20" s="211"/>
      <c r="H20" s="221">
        <f t="shared" si="1"/>
        <v>0</v>
      </c>
      <c r="I20" s="222">
        <f t="shared" si="2"/>
        <v>0</v>
      </c>
    </row>
    <row r="21" spans="1:10" ht="18" customHeight="1" thickBot="1">
      <c r="A21" s="26" t="s">
        <v>141</v>
      </c>
      <c r="B21" s="27"/>
      <c r="C21" s="28"/>
      <c r="D21" s="28"/>
      <c r="E21" s="29"/>
      <c r="F21" s="30">
        <f>SUM(F9:F20)</f>
        <v>3720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9"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284</v>
      </c>
    </row>
    <row r="3" spans="1:9" ht="18" customHeight="1">
      <c r="A3" s="1" t="s">
        <v>177</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133</v>
      </c>
      <c r="E8" s="17" t="s">
        <v>159</v>
      </c>
      <c r="F8" s="209" t="s">
        <v>135</v>
      </c>
      <c r="G8" s="15" t="s">
        <v>160</v>
      </c>
      <c r="H8" s="18" t="s">
        <v>139</v>
      </c>
      <c r="I8" s="19" t="s">
        <v>140</v>
      </c>
    </row>
    <row r="9" spans="1:9" ht="18" customHeight="1">
      <c r="A9" s="54" t="str">
        <f>+'1小網８号'!A9</f>
        <v>令和８年４月</v>
      </c>
      <c r="B9" s="21">
        <f>供給価格算定書【自動転記】!C21</f>
        <v>9</v>
      </c>
      <c r="C9" s="211"/>
      <c r="D9" s="228">
        <v>1</v>
      </c>
      <c r="E9" s="221">
        <f>IF(F9=0,B9*C9*D9*0.5,B9*C9*D9)</f>
        <v>0</v>
      </c>
      <c r="F9" s="21">
        <f>'電気【※記入(変更)しない】'!E$24</f>
        <v>65</v>
      </c>
      <c r="G9" s="211"/>
      <c r="H9" s="221">
        <f>F9*G9</f>
        <v>0</v>
      </c>
      <c r="I9" s="222">
        <f>ROUNDDOWN(SUM(E9,H9),0)</f>
        <v>0</v>
      </c>
    </row>
    <row r="10" spans="1:9" ht="18" customHeight="1">
      <c r="A10" s="54" t="str">
        <f>+'1小網８号'!A10</f>
        <v>令和８年５月</v>
      </c>
      <c r="B10" s="21">
        <f>B9</f>
        <v>9</v>
      </c>
      <c r="C10" s="211"/>
      <c r="D10" s="228">
        <v>1</v>
      </c>
      <c r="E10" s="221">
        <f t="shared" ref="E10:E20" si="0">IF(F10=0,B10*C10*D10*0.5,B10*C10*D10)</f>
        <v>0</v>
      </c>
      <c r="F10" s="21">
        <f>'電気【※記入(変更)しない】'!G$24</f>
        <v>65</v>
      </c>
      <c r="G10" s="211"/>
      <c r="H10" s="221">
        <f t="shared" ref="H10:H20" si="1">F10*G10</f>
        <v>0</v>
      </c>
      <c r="I10" s="222">
        <f t="shared" ref="I10:I20" si="2">ROUNDDOWN(SUM(E10,H10),0)</f>
        <v>0</v>
      </c>
    </row>
    <row r="11" spans="1:9" ht="18" customHeight="1">
      <c r="A11" s="54" t="str">
        <f>+'1小網８号'!A11</f>
        <v>令和８年６月</v>
      </c>
      <c r="B11" s="21">
        <f t="shared" ref="B11:B20" si="3">B10</f>
        <v>9</v>
      </c>
      <c r="C11" s="211"/>
      <c r="D11" s="228">
        <v>1</v>
      </c>
      <c r="E11" s="221">
        <f t="shared" si="0"/>
        <v>0</v>
      </c>
      <c r="F11" s="21">
        <f>'電気【※記入(変更)しない】'!I$24</f>
        <v>65</v>
      </c>
      <c r="G11" s="211"/>
      <c r="H11" s="221">
        <f t="shared" si="1"/>
        <v>0</v>
      </c>
      <c r="I11" s="222">
        <f t="shared" si="2"/>
        <v>0</v>
      </c>
    </row>
    <row r="12" spans="1:9" ht="18" customHeight="1">
      <c r="A12" s="54" t="str">
        <f>+'1小網８号'!A12</f>
        <v>令和８年７月</v>
      </c>
      <c r="B12" s="21">
        <f t="shared" si="3"/>
        <v>9</v>
      </c>
      <c r="C12" s="211"/>
      <c r="D12" s="228">
        <v>1</v>
      </c>
      <c r="E12" s="221">
        <f t="shared" si="0"/>
        <v>0</v>
      </c>
      <c r="F12" s="21">
        <f>'電気【※記入(変更)しない】'!K$24</f>
        <v>65</v>
      </c>
      <c r="G12" s="211"/>
      <c r="H12" s="221">
        <f t="shared" si="1"/>
        <v>0</v>
      </c>
      <c r="I12" s="222">
        <f t="shared" si="2"/>
        <v>0</v>
      </c>
    </row>
    <row r="13" spans="1:9" ht="18" customHeight="1">
      <c r="A13" s="54" t="str">
        <f>+'1小網８号'!A13</f>
        <v>令和８年８月</v>
      </c>
      <c r="B13" s="21">
        <f t="shared" si="3"/>
        <v>9</v>
      </c>
      <c r="C13" s="211"/>
      <c r="D13" s="228">
        <v>1</v>
      </c>
      <c r="E13" s="221">
        <f t="shared" si="0"/>
        <v>0</v>
      </c>
      <c r="F13" s="21">
        <f>'電気【※記入(変更)しない】'!M$24</f>
        <v>65</v>
      </c>
      <c r="G13" s="211"/>
      <c r="H13" s="221">
        <f t="shared" si="1"/>
        <v>0</v>
      </c>
      <c r="I13" s="222">
        <f t="shared" si="2"/>
        <v>0</v>
      </c>
    </row>
    <row r="14" spans="1:9" ht="18" customHeight="1">
      <c r="A14" s="54" t="str">
        <f>+'1小網８号'!A14</f>
        <v>令和８年９月</v>
      </c>
      <c r="B14" s="21">
        <f t="shared" si="3"/>
        <v>9</v>
      </c>
      <c r="C14" s="211"/>
      <c r="D14" s="228">
        <v>1</v>
      </c>
      <c r="E14" s="221">
        <f t="shared" si="0"/>
        <v>0</v>
      </c>
      <c r="F14" s="21">
        <f>'電気【※記入(変更)しない】'!O$24</f>
        <v>65</v>
      </c>
      <c r="G14" s="211"/>
      <c r="H14" s="221">
        <f t="shared" si="1"/>
        <v>0</v>
      </c>
      <c r="I14" s="222">
        <f t="shared" si="2"/>
        <v>0</v>
      </c>
    </row>
    <row r="15" spans="1:9" ht="18" customHeight="1">
      <c r="A15" s="54" t="str">
        <f>+'1小網８号'!A15</f>
        <v>令和８年１０月</v>
      </c>
      <c r="B15" s="21">
        <f t="shared" si="3"/>
        <v>9</v>
      </c>
      <c r="C15" s="211"/>
      <c r="D15" s="228">
        <v>1</v>
      </c>
      <c r="E15" s="221">
        <f t="shared" si="0"/>
        <v>0</v>
      </c>
      <c r="F15" s="21">
        <f>'電気【※記入(変更)しない】'!Q$24</f>
        <v>65</v>
      </c>
      <c r="G15" s="211"/>
      <c r="H15" s="221">
        <f t="shared" si="1"/>
        <v>0</v>
      </c>
      <c r="I15" s="222">
        <f t="shared" si="2"/>
        <v>0</v>
      </c>
    </row>
    <row r="16" spans="1:9" ht="18" customHeight="1">
      <c r="A16" s="54" t="str">
        <f>+'1小網８号'!A16</f>
        <v>令和８年１１月</v>
      </c>
      <c r="B16" s="21">
        <f t="shared" si="3"/>
        <v>9</v>
      </c>
      <c r="C16" s="211"/>
      <c r="D16" s="228">
        <v>1</v>
      </c>
      <c r="E16" s="221">
        <f t="shared" si="0"/>
        <v>0</v>
      </c>
      <c r="F16" s="21">
        <f>'電気【※記入(変更)しない】'!S$24</f>
        <v>65</v>
      </c>
      <c r="G16" s="211"/>
      <c r="H16" s="221">
        <f t="shared" si="1"/>
        <v>0</v>
      </c>
      <c r="I16" s="222">
        <f t="shared" si="2"/>
        <v>0</v>
      </c>
    </row>
    <row r="17" spans="1:10" ht="18" customHeight="1">
      <c r="A17" s="54" t="str">
        <f>+'1小網８号'!A17</f>
        <v>令和８年１２月</v>
      </c>
      <c r="B17" s="21">
        <f t="shared" si="3"/>
        <v>9</v>
      </c>
      <c r="C17" s="211"/>
      <c r="D17" s="228">
        <v>1</v>
      </c>
      <c r="E17" s="221">
        <f t="shared" si="0"/>
        <v>0</v>
      </c>
      <c r="F17" s="21">
        <f>'電気【※記入(変更)しない】'!U$24</f>
        <v>65</v>
      </c>
      <c r="G17" s="211"/>
      <c r="H17" s="221">
        <f t="shared" si="1"/>
        <v>0</v>
      </c>
      <c r="I17" s="222">
        <f t="shared" si="2"/>
        <v>0</v>
      </c>
    </row>
    <row r="18" spans="1:10" ht="18" customHeight="1">
      <c r="A18" s="54" t="str">
        <f>+'1小網８号'!A18</f>
        <v>令和９年１月</v>
      </c>
      <c r="B18" s="21">
        <f t="shared" si="3"/>
        <v>9</v>
      </c>
      <c r="C18" s="211"/>
      <c r="D18" s="228">
        <v>1</v>
      </c>
      <c r="E18" s="221">
        <f t="shared" si="0"/>
        <v>0</v>
      </c>
      <c r="F18" s="21">
        <f>'電気【※記入(変更)しない】'!W$24</f>
        <v>65</v>
      </c>
      <c r="G18" s="211"/>
      <c r="H18" s="221">
        <f t="shared" si="1"/>
        <v>0</v>
      </c>
      <c r="I18" s="222">
        <f t="shared" si="2"/>
        <v>0</v>
      </c>
    </row>
    <row r="19" spans="1:10" ht="18" customHeight="1">
      <c r="A19" s="54" t="str">
        <f>+'1小網８号'!A19</f>
        <v>令和９年２月</v>
      </c>
      <c r="B19" s="21">
        <f t="shared" si="3"/>
        <v>9</v>
      </c>
      <c r="C19" s="211"/>
      <c r="D19" s="228">
        <v>1</v>
      </c>
      <c r="E19" s="221">
        <f t="shared" si="0"/>
        <v>0</v>
      </c>
      <c r="F19" s="21">
        <f>'電気【※記入(変更)しない】'!Y$24</f>
        <v>65</v>
      </c>
      <c r="G19" s="211"/>
      <c r="H19" s="221">
        <f t="shared" si="1"/>
        <v>0</v>
      </c>
      <c r="I19" s="222">
        <f t="shared" si="2"/>
        <v>0</v>
      </c>
    </row>
    <row r="20" spans="1:10" ht="18" customHeight="1" thickBot="1">
      <c r="A20" s="54" t="str">
        <f>+'1小網８号'!A20</f>
        <v>令和９年３月</v>
      </c>
      <c r="B20" s="21">
        <f t="shared" si="3"/>
        <v>9</v>
      </c>
      <c r="C20" s="211"/>
      <c r="D20" s="228">
        <v>1</v>
      </c>
      <c r="E20" s="221">
        <f t="shared" si="0"/>
        <v>0</v>
      </c>
      <c r="F20" s="21">
        <f>'電気【※記入(変更)しない】'!AA$24</f>
        <v>65</v>
      </c>
      <c r="G20" s="211"/>
      <c r="H20" s="221">
        <f t="shared" si="1"/>
        <v>0</v>
      </c>
      <c r="I20" s="222">
        <f t="shared" si="2"/>
        <v>0</v>
      </c>
    </row>
    <row r="21" spans="1:10" ht="18" customHeight="1" thickBot="1">
      <c r="A21" s="26" t="s">
        <v>141</v>
      </c>
      <c r="B21" s="27"/>
      <c r="C21" s="28"/>
      <c r="D21" s="28"/>
      <c r="E21" s="29"/>
      <c r="F21" s="30">
        <f>SUM(F9:F20)</f>
        <v>780</v>
      </c>
      <c r="G21" s="28"/>
      <c r="H21" s="223"/>
      <c r="I21" s="224">
        <f>SUM(I9:I20)</f>
        <v>0</v>
      </c>
      <c r="J21" s="32" t="s">
        <v>142</v>
      </c>
    </row>
    <row r="22" spans="1:10" ht="3.75" customHeight="1" thickBot="1">
      <c r="A22" s="33"/>
      <c r="H22" s="225"/>
      <c r="I22" s="225"/>
    </row>
    <row r="23" spans="1:10" ht="18" customHeight="1" thickTop="1" thickBot="1">
      <c r="F23" s="279" t="s">
        <v>143</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285</v>
      </c>
    </row>
    <row r="3" spans="1:9" ht="18" customHeight="1">
      <c r="A3" s="1" t="s">
        <v>178</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179</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供給価格算定書【自動転記】!C22</f>
        <v>11</v>
      </c>
      <c r="C9" s="211"/>
      <c r="D9" s="218" t="s">
        <v>34</v>
      </c>
      <c r="E9" s="219">
        <f>IF(F9=0,B9*C9*0.5,B9*C9)</f>
        <v>0</v>
      </c>
      <c r="F9" s="21">
        <f>'電気【※記入(変更)しない】'!E$25</f>
        <v>900</v>
      </c>
      <c r="G9" s="211"/>
      <c r="H9" s="221">
        <f>F9*G9</f>
        <v>0</v>
      </c>
      <c r="I9" s="222">
        <f t="shared" ref="I9:I20" si="0">ROUNDDOWN(SUM(E9,H9),0)</f>
        <v>0</v>
      </c>
    </row>
    <row r="10" spans="1:9" ht="18" customHeight="1">
      <c r="A10" s="54" t="str">
        <f>+'1小網８号'!A10</f>
        <v>令和８年５月</v>
      </c>
      <c r="B10" s="21">
        <f>B9</f>
        <v>11</v>
      </c>
      <c r="C10" s="211"/>
      <c r="D10" s="218" t="s">
        <v>34</v>
      </c>
      <c r="E10" s="219">
        <f t="shared" ref="E10:E20" si="1">IF(F10=0,B10*C10*0.5,B10*C10)</f>
        <v>0</v>
      </c>
      <c r="F10" s="21">
        <f>'電気【※記入(変更)しない】'!G$25</f>
        <v>900</v>
      </c>
      <c r="G10" s="211"/>
      <c r="H10" s="221">
        <f t="shared" ref="H10:H20" si="2">F10*G10</f>
        <v>0</v>
      </c>
      <c r="I10" s="222">
        <f t="shared" si="0"/>
        <v>0</v>
      </c>
    </row>
    <row r="11" spans="1:9" ht="18" customHeight="1">
      <c r="A11" s="54" t="str">
        <f>+'1小網８号'!A11</f>
        <v>令和８年６月</v>
      </c>
      <c r="B11" s="21">
        <f t="shared" ref="B11:B20" si="3">B10</f>
        <v>11</v>
      </c>
      <c r="C11" s="211"/>
      <c r="D11" s="218" t="s">
        <v>34</v>
      </c>
      <c r="E11" s="219">
        <f t="shared" si="1"/>
        <v>0</v>
      </c>
      <c r="F11" s="21">
        <f>'電気【※記入(変更)しない】'!I$25</f>
        <v>900</v>
      </c>
      <c r="G11" s="211"/>
      <c r="H11" s="221">
        <f t="shared" si="2"/>
        <v>0</v>
      </c>
      <c r="I11" s="222">
        <f t="shared" si="0"/>
        <v>0</v>
      </c>
    </row>
    <row r="12" spans="1:9" ht="18" customHeight="1">
      <c r="A12" s="54" t="str">
        <f>+'1小網８号'!A12</f>
        <v>令和８年７月</v>
      </c>
      <c r="B12" s="21">
        <f t="shared" si="3"/>
        <v>11</v>
      </c>
      <c r="C12" s="211"/>
      <c r="D12" s="218" t="s">
        <v>34</v>
      </c>
      <c r="E12" s="219">
        <f t="shared" si="1"/>
        <v>0</v>
      </c>
      <c r="F12" s="21">
        <f>'電気【※記入(変更)しない】'!K$25</f>
        <v>900</v>
      </c>
      <c r="G12" s="211"/>
      <c r="H12" s="221">
        <f t="shared" si="2"/>
        <v>0</v>
      </c>
      <c r="I12" s="222">
        <f t="shared" si="0"/>
        <v>0</v>
      </c>
    </row>
    <row r="13" spans="1:9" ht="18" customHeight="1">
      <c r="A13" s="54" t="str">
        <f>+'1小網８号'!A13</f>
        <v>令和８年８月</v>
      </c>
      <c r="B13" s="21">
        <f t="shared" si="3"/>
        <v>11</v>
      </c>
      <c r="C13" s="211"/>
      <c r="D13" s="218" t="s">
        <v>34</v>
      </c>
      <c r="E13" s="219">
        <f t="shared" si="1"/>
        <v>0</v>
      </c>
      <c r="F13" s="21">
        <f>'電気【※記入(変更)しない】'!M$25</f>
        <v>900</v>
      </c>
      <c r="G13" s="211"/>
      <c r="H13" s="221">
        <f t="shared" si="2"/>
        <v>0</v>
      </c>
      <c r="I13" s="222">
        <f t="shared" si="0"/>
        <v>0</v>
      </c>
    </row>
    <row r="14" spans="1:9" ht="18" customHeight="1">
      <c r="A14" s="54" t="str">
        <f>+'1小網８号'!A14</f>
        <v>令和８年９月</v>
      </c>
      <c r="B14" s="21">
        <f t="shared" si="3"/>
        <v>11</v>
      </c>
      <c r="C14" s="211"/>
      <c r="D14" s="218" t="s">
        <v>34</v>
      </c>
      <c r="E14" s="219">
        <f t="shared" si="1"/>
        <v>0</v>
      </c>
      <c r="F14" s="21">
        <f>'電気【※記入(変更)しない】'!O$25</f>
        <v>900</v>
      </c>
      <c r="G14" s="211"/>
      <c r="H14" s="221">
        <f t="shared" si="2"/>
        <v>0</v>
      </c>
      <c r="I14" s="222">
        <f t="shared" si="0"/>
        <v>0</v>
      </c>
    </row>
    <row r="15" spans="1:9" ht="18" customHeight="1">
      <c r="A15" s="54" t="str">
        <f>+'1小網８号'!A15</f>
        <v>令和８年１０月</v>
      </c>
      <c r="B15" s="21">
        <f t="shared" si="3"/>
        <v>11</v>
      </c>
      <c r="C15" s="211"/>
      <c r="D15" s="218" t="s">
        <v>34</v>
      </c>
      <c r="E15" s="219">
        <f t="shared" si="1"/>
        <v>0</v>
      </c>
      <c r="F15" s="21">
        <f>'電気【※記入(変更)しない】'!Q$25</f>
        <v>900</v>
      </c>
      <c r="G15" s="211"/>
      <c r="H15" s="221">
        <f t="shared" si="2"/>
        <v>0</v>
      </c>
      <c r="I15" s="222">
        <f t="shared" si="0"/>
        <v>0</v>
      </c>
    </row>
    <row r="16" spans="1:9" ht="18" customHeight="1">
      <c r="A16" s="54" t="str">
        <f>+'1小網８号'!A16</f>
        <v>令和８年１１月</v>
      </c>
      <c r="B16" s="21">
        <f t="shared" si="3"/>
        <v>11</v>
      </c>
      <c r="C16" s="211"/>
      <c r="D16" s="218" t="s">
        <v>34</v>
      </c>
      <c r="E16" s="219">
        <f t="shared" si="1"/>
        <v>0</v>
      </c>
      <c r="F16" s="21">
        <f>'電気【※記入(変更)しない】'!S$25</f>
        <v>1200</v>
      </c>
      <c r="G16" s="211"/>
      <c r="H16" s="221">
        <f t="shared" si="2"/>
        <v>0</v>
      </c>
      <c r="I16" s="222">
        <f t="shared" si="0"/>
        <v>0</v>
      </c>
    </row>
    <row r="17" spans="1:10" ht="18" customHeight="1">
      <c r="A17" s="54" t="str">
        <f>+'1小網８号'!A17</f>
        <v>令和８年１２月</v>
      </c>
      <c r="B17" s="21">
        <f t="shared" si="3"/>
        <v>11</v>
      </c>
      <c r="C17" s="211"/>
      <c r="D17" s="218" t="s">
        <v>34</v>
      </c>
      <c r="E17" s="219">
        <f t="shared" si="1"/>
        <v>0</v>
      </c>
      <c r="F17" s="21">
        <f>'電気【※記入(変更)しない】'!U$25</f>
        <v>1200</v>
      </c>
      <c r="G17" s="211"/>
      <c r="H17" s="221">
        <f t="shared" si="2"/>
        <v>0</v>
      </c>
      <c r="I17" s="222">
        <f t="shared" si="0"/>
        <v>0</v>
      </c>
    </row>
    <row r="18" spans="1:10" ht="18" customHeight="1">
      <c r="A18" s="54" t="str">
        <f>+'1小網８号'!A18</f>
        <v>令和９年１月</v>
      </c>
      <c r="B18" s="21">
        <f t="shared" si="3"/>
        <v>11</v>
      </c>
      <c r="C18" s="211"/>
      <c r="D18" s="218" t="s">
        <v>34</v>
      </c>
      <c r="E18" s="219">
        <f t="shared" si="1"/>
        <v>0</v>
      </c>
      <c r="F18" s="21">
        <f>'電気【※記入(変更)しない】'!W$25</f>
        <v>1200</v>
      </c>
      <c r="G18" s="211"/>
      <c r="H18" s="221">
        <f t="shared" si="2"/>
        <v>0</v>
      </c>
      <c r="I18" s="222">
        <f t="shared" si="0"/>
        <v>0</v>
      </c>
    </row>
    <row r="19" spans="1:10" ht="18" customHeight="1">
      <c r="A19" s="54" t="str">
        <f>+'1小網８号'!A19</f>
        <v>令和９年２月</v>
      </c>
      <c r="B19" s="21">
        <f t="shared" si="3"/>
        <v>11</v>
      </c>
      <c r="C19" s="211"/>
      <c r="D19" s="218" t="s">
        <v>34</v>
      </c>
      <c r="E19" s="219">
        <f t="shared" si="1"/>
        <v>0</v>
      </c>
      <c r="F19" s="21">
        <f>'電気【※記入(変更)しない】'!Y$25</f>
        <v>1200</v>
      </c>
      <c r="G19" s="211"/>
      <c r="H19" s="221">
        <f t="shared" si="2"/>
        <v>0</v>
      </c>
      <c r="I19" s="222">
        <f t="shared" si="0"/>
        <v>0</v>
      </c>
    </row>
    <row r="20" spans="1:10" ht="18" customHeight="1" thickBot="1">
      <c r="A20" s="54" t="str">
        <f>+'1小網８号'!A20</f>
        <v>令和９年３月</v>
      </c>
      <c r="B20" s="21">
        <f t="shared" si="3"/>
        <v>11</v>
      </c>
      <c r="C20" s="211"/>
      <c r="D20" s="220" t="s">
        <v>34</v>
      </c>
      <c r="E20" s="219">
        <f t="shared" si="1"/>
        <v>0</v>
      </c>
      <c r="F20" s="21">
        <f>'電気【※記入(変更)しない】'!AA$25</f>
        <v>1200</v>
      </c>
      <c r="G20" s="211"/>
      <c r="H20" s="221">
        <f t="shared" si="2"/>
        <v>0</v>
      </c>
      <c r="I20" s="222">
        <f t="shared" si="0"/>
        <v>0</v>
      </c>
    </row>
    <row r="21" spans="1:10" ht="18" customHeight="1" thickBot="1">
      <c r="A21" s="26" t="s">
        <v>141</v>
      </c>
      <c r="B21" s="27"/>
      <c r="C21" s="28"/>
      <c r="D21" s="230"/>
      <c r="E21" s="234"/>
      <c r="F21" s="30">
        <f>SUM(F9:F20)</f>
        <v>12300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286</v>
      </c>
    </row>
    <row r="3" spans="1:9" ht="18" customHeight="1">
      <c r="A3" s="1" t="s">
        <v>180</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133</v>
      </c>
      <c r="E8" s="17" t="s">
        <v>159</v>
      </c>
      <c r="F8" s="209" t="s">
        <v>135</v>
      </c>
      <c r="G8" s="15" t="s">
        <v>160</v>
      </c>
      <c r="H8" s="18" t="s">
        <v>139</v>
      </c>
      <c r="I8" s="19" t="s">
        <v>140</v>
      </c>
    </row>
    <row r="9" spans="1:9" ht="18" customHeight="1">
      <c r="A9" s="54" t="str">
        <f>+'1小網８号'!A9</f>
        <v>令和８年４月</v>
      </c>
      <c r="B9" s="21">
        <f>供給価格算定書【自動転記】!C23</f>
        <v>34</v>
      </c>
      <c r="C9" s="211"/>
      <c r="D9" s="228">
        <v>1</v>
      </c>
      <c r="E9" s="221">
        <f>IF(F9=0,B9*C9*D9*0.5,B9*C9*D9)</f>
        <v>0</v>
      </c>
      <c r="F9" s="21">
        <f>'電気【※記入(変更)しない】'!E$26</f>
        <v>900</v>
      </c>
      <c r="G9" s="211"/>
      <c r="H9" s="221">
        <f>F9*G9</f>
        <v>0</v>
      </c>
      <c r="I9" s="222">
        <f>ROUNDDOWN(SUM(E9,H9),0)</f>
        <v>0</v>
      </c>
    </row>
    <row r="10" spans="1:9" ht="18" customHeight="1">
      <c r="A10" s="54" t="str">
        <f>+'1小網８号'!A10</f>
        <v>令和８年５月</v>
      </c>
      <c r="B10" s="21">
        <f>B9</f>
        <v>34</v>
      </c>
      <c r="C10" s="211"/>
      <c r="D10" s="228">
        <v>1</v>
      </c>
      <c r="E10" s="221">
        <f t="shared" ref="E10:E20" si="0">IF(F10=0,B10*C10*D10*0.5,B10*C10*D10)</f>
        <v>0</v>
      </c>
      <c r="F10" s="21">
        <f>'電気【※記入(変更)しない】'!G$26</f>
        <v>900</v>
      </c>
      <c r="G10" s="211"/>
      <c r="H10" s="221">
        <f t="shared" ref="H10:H20" si="1">F10*G10</f>
        <v>0</v>
      </c>
      <c r="I10" s="222">
        <f t="shared" ref="I10:I20" si="2">ROUNDDOWN(SUM(E10,H10),0)</f>
        <v>0</v>
      </c>
    </row>
    <row r="11" spans="1:9" ht="18" customHeight="1">
      <c r="A11" s="54" t="str">
        <f>+'1小網８号'!A11</f>
        <v>令和８年６月</v>
      </c>
      <c r="B11" s="21">
        <f t="shared" ref="B11:B20" si="3">B10</f>
        <v>34</v>
      </c>
      <c r="C11" s="211"/>
      <c r="D11" s="228">
        <v>1</v>
      </c>
      <c r="E11" s="221">
        <f t="shared" si="0"/>
        <v>0</v>
      </c>
      <c r="F11" s="21">
        <f>'電気【※記入(変更)しない】'!I$26</f>
        <v>900</v>
      </c>
      <c r="G11" s="211"/>
      <c r="H11" s="221">
        <f t="shared" si="1"/>
        <v>0</v>
      </c>
      <c r="I11" s="222">
        <f t="shared" si="2"/>
        <v>0</v>
      </c>
    </row>
    <row r="12" spans="1:9" ht="18" customHeight="1">
      <c r="A12" s="54" t="str">
        <f>+'1小網８号'!A12</f>
        <v>令和８年７月</v>
      </c>
      <c r="B12" s="21">
        <f t="shared" si="3"/>
        <v>34</v>
      </c>
      <c r="C12" s="211"/>
      <c r="D12" s="228">
        <v>1</v>
      </c>
      <c r="E12" s="221">
        <f t="shared" si="0"/>
        <v>0</v>
      </c>
      <c r="F12" s="21">
        <f>'電気【※記入(変更)しない】'!K$26</f>
        <v>900</v>
      </c>
      <c r="G12" s="211"/>
      <c r="H12" s="221">
        <f t="shared" si="1"/>
        <v>0</v>
      </c>
      <c r="I12" s="222">
        <f t="shared" si="2"/>
        <v>0</v>
      </c>
    </row>
    <row r="13" spans="1:9" ht="18" customHeight="1">
      <c r="A13" s="54" t="str">
        <f>+'1小網８号'!A13</f>
        <v>令和８年８月</v>
      </c>
      <c r="B13" s="21">
        <f t="shared" si="3"/>
        <v>34</v>
      </c>
      <c r="C13" s="211"/>
      <c r="D13" s="228">
        <v>1</v>
      </c>
      <c r="E13" s="221">
        <f t="shared" si="0"/>
        <v>0</v>
      </c>
      <c r="F13" s="21">
        <f>'電気【※記入(変更)しない】'!M$26</f>
        <v>900</v>
      </c>
      <c r="G13" s="211"/>
      <c r="H13" s="221">
        <f t="shared" si="1"/>
        <v>0</v>
      </c>
      <c r="I13" s="222">
        <f t="shared" si="2"/>
        <v>0</v>
      </c>
    </row>
    <row r="14" spans="1:9" ht="18" customHeight="1">
      <c r="A14" s="54" t="str">
        <f>+'1小網８号'!A14</f>
        <v>令和８年９月</v>
      </c>
      <c r="B14" s="21">
        <f t="shared" si="3"/>
        <v>34</v>
      </c>
      <c r="C14" s="211"/>
      <c r="D14" s="228">
        <v>1</v>
      </c>
      <c r="E14" s="221">
        <f t="shared" si="0"/>
        <v>0</v>
      </c>
      <c r="F14" s="21">
        <f>'電気【※記入(変更)しない】'!O$26</f>
        <v>900</v>
      </c>
      <c r="G14" s="211"/>
      <c r="H14" s="221">
        <f t="shared" si="1"/>
        <v>0</v>
      </c>
      <c r="I14" s="222">
        <f t="shared" si="2"/>
        <v>0</v>
      </c>
    </row>
    <row r="15" spans="1:9" ht="18" customHeight="1">
      <c r="A15" s="54" t="str">
        <f>+'1小網８号'!A15</f>
        <v>令和８年１０月</v>
      </c>
      <c r="B15" s="21">
        <f t="shared" si="3"/>
        <v>34</v>
      </c>
      <c r="C15" s="211"/>
      <c r="D15" s="228">
        <v>1</v>
      </c>
      <c r="E15" s="221">
        <f t="shared" si="0"/>
        <v>0</v>
      </c>
      <c r="F15" s="21">
        <f>'電気【※記入(変更)しない】'!Q$26</f>
        <v>900</v>
      </c>
      <c r="G15" s="211"/>
      <c r="H15" s="221">
        <f t="shared" si="1"/>
        <v>0</v>
      </c>
      <c r="I15" s="222">
        <f t="shared" si="2"/>
        <v>0</v>
      </c>
    </row>
    <row r="16" spans="1:9" ht="18" customHeight="1">
      <c r="A16" s="54" t="str">
        <f>+'1小網８号'!A16</f>
        <v>令和８年１１月</v>
      </c>
      <c r="B16" s="21">
        <f t="shared" si="3"/>
        <v>34</v>
      </c>
      <c r="C16" s="211"/>
      <c r="D16" s="228">
        <v>1</v>
      </c>
      <c r="E16" s="221">
        <f t="shared" si="0"/>
        <v>0</v>
      </c>
      <c r="F16" s="21">
        <f>'電気【※記入(変更)しない】'!S$26</f>
        <v>1200</v>
      </c>
      <c r="G16" s="211"/>
      <c r="H16" s="221">
        <f t="shared" si="1"/>
        <v>0</v>
      </c>
      <c r="I16" s="222">
        <f t="shared" si="2"/>
        <v>0</v>
      </c>
    </row>
    <row r="17" spans="1:10" ht="18" customHeight="1">
      <c r="A17" s="54" t="str">
        <f>+'1小網８号'!A17</f>
        <v>令和８年１２月</v>
      </c>
      <c r="B17" s="21">
        <f t="shared" si="3"/>
        <v>34</v>
      </c>
      <c r="C17" s="211"/>
      <c r="D17" s="228">
        <v>1</v>
      </c>
      <c r="E17" s="221">
        <f t="shared" si="0"/>
        <v>0</v>
      </c>
      <c r="F17" s="21">
        <f>'電気【※記入(変更)しない】'!U$26</f>
        <v>1200</v>
      </c>
      <c r="G17" s="211"/>
      <c r="H17" s="221">
        <f t="shared" si="1"/>
        <v>0</v>
      </c>
      <c r="I17" s="222">
        <f t="shared" si="2"/>
        <v>0</v>
      </c>
    </row>
    <row r="18" spans="1:10" ht="18" customHeight="1">
      <c r="A18" s="54" t="str">
        <f>+'1小網８号'!A18</f>
        <v>令和９年１月</v>
      </c>
      <c r="B18" s="21">
        <f t="shared" si="3"/>
        <v>34</v>
      </c>
      <c r="C18" s="211"/>
      <c r="D18" s="228">
        <v>1</v>
      </c>
      <c r="E18" s="221">
        <f t="shared" si="0"/>
        <v>0</v>
      </c>
      <c r="F18" s="21">
        <f>'電気【※記入(変更)しない】'!W$26</f>
        <v>1200</v>
      </c>
      <c r="G18" s="211"/>
      <c r="H18" s="221">
        <f t="shared" si="1"/>
        <v>0</v>
      </c>
      <c r="I18" s="222">
        <f t="shared" si="2"/>
        <v>0</v>
      </c>
    </row>
    <row r="19" spans="1:10" ht="18" customHeight="1">
      <c r="A19" s="54" t="str">
        <f>+'1小網８号'!A19</f>
        <v>令和９年２月</v>
      </c>
      <c r="B19" s="21">
        <f t="shared" si="3"/>
        <v>34</v>
      </c>
      <c r="C19" s="211"/>
      <c r="D19" s="228">
        <v>1</v>
      </c>
      <c r="E19" s="221">
        <f t="shared" si="0"/>
        <v>0</v>
      </c>
      <c r="F19" s="21">
        <f>'電気【※記入(変更)しない】'!Y$26</f>
        <v>1200</v>
      </c>
      <c r="G19" s="211"/>
      <c r="H19" s="221">
        <f t="shared" si="1"/>
        <v>0</v>
      </c>
      <c r="I19" s="222">
        <f t="shared" si="2"/>
        <v>0</v>
      </c>
    </row>
    <row r="20" spans="1:10" ht="18" customHeight="1" thickBot="1">
      <c r="A20" s="54" t="str">
        <f>+'1小網８号'!A20</f>
        <v>令和９年３月</v>
      </c>
      <c r="B20" s="21">
        <f t="shared" si="3"/>
        <v>34</v>
      </c>
      <c r="C20" s="211"/>
      <c r="D20" s="228">
        <v>1</v>
      </c>
      <c r="E20" s="221">
        <f t="shared" si="0"/>
        <v>0</v>
      </c>
      <c r="F20" s="21">
        <f>'電気【※記入(変更)しない】'!AA$26</f>
        <v>1200</v>
      </c>
      <c r="G20" s="211"/>
      <c r="H20" s="221">
        <f t="shared" si="1"/>
        <v>0</v>
      </c>
      <c r="I20" s="222">
        <f t="shared" si="2"/>
        <v>0</v>
      </c>
    </row>
    <row r="21" spans="1:10" ht="18" customHeight="1" thickBot="1">
      <c r="A21" s="26" t="s">
        <v>141</v>
      </c>
      <c r="B21" s="27"/>
      <c r="C21" s="28"/>
      <c r="D21" s="28"/>
      <c r="E21" s="29"/>
      <c r="F21" s="30">
        <f>SUM(F9:F20)</f>
        <v>12300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287</v>
      </c>
    </row>
    <row r="3" spans="1:9" ht="18" customHeight="1">
      <c r="A3" s="1" t="s">
        <v>181</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供給価格算定書【自動転記】!C24</f>
        <v>10</v>
      </c>
      <c r="C9" s="211"/>
      <c r="D9" s="218" t="s">
        <v>34</v>
      </c>
      <c r="E9" s="219">
        <f t="shared" ref="E9:E20" si="0">IF(F9=0,C9*0.5,C9)</f>
        <v>0</v>
      </c>
      <c r="F9" s="21">
        <f>'電気【※記入(変更)しない】'!E$27</f>
        <v>10</v>
      </c>
      <c r="G9" s="211"/>
      <c r="H9" s="221">
        <f>F9*G9</f>
        <v>0</v>
      </c>
      <c r="I9" s="222">
        <f t="shared" ref="I9:I20" si="1">ROUNDDOWN(SUM(E9,H9),0)</f>
        <v>0</v>
      </c>
    </row>
    <row r="10" spans="1:9" ht="18" customHeight="1">
      <c r="A10" s="54" t="str">
        <f>+'1小網８号'!A10</f>
        <v>令和８年５月</v>
      </c>
      <c r="B10" s="21">
        <f>B9</f>
        <v>10</v>
      </c>
      <c r="C10" s="211"/>
      <c r="D10" s="218" t="s">
        <v>34</v>
      </c>
      <c r="E10" s="219">
        <f t="shared" si="0"/>
        <v>0</v>
      </c>
      <c r="F10" s="21">
        <f>'電気【※記入(変更)しない】'!G$27</f>
        <v>10</v>
      </c>
      <c r="G10" s="211"/>
      <c r="H10" s="221">
        <f t="shared" ref="H10:H20" si="2">F10*G10</f>
        <v>0</v>
      </c>
      <c r="I10" s="222">
        <f t="shared" si="1"/>
        <v>0</v>
      </c>
    </row>
    <row r="11" spans="1:9" ht="18" customHeight="1">
      <c r="A11" s="54" t="str">
        <f>+'1小網８号'!A11</f>
        <v>令和８年６月</v>
      </c>
      <c r="B11" s="21">
        <f t="shared" ref="B11:B20" si="3">B10</f>
        <v>10</v>
      </c>
      <c r="C11" s="211"/>
      <c r="D11" s="218" t="s">
        <v>34</v>
      </c>
      <c r="E11" s="219">
        <f t="shared" si="0"/>
        <v>0</v>
      </c>
      <c r="F11" s="21">
        <f>'電気【※記入(変更)しない】'!I$27</f>
        <v>10</v>
      </c>
      <c r="G11" s="211"/>
      <c r="H11" s="221">
        <f t="shared" si="2"/>
        <v>0</v>
      </c>
      <c r="I11" s="222">
        <f t="shared" si="1"/>
        <v>0</v>
      </c>
    </row>
    <row r="12" spans="1:9" ht="18" customHeight="1">
      <c r="A12" s="54" t="str">
        <f>+'1小網８号'!A12</f>
        <v>令和８年７月</v>
      </c>
      <c r="B12" s="21">
        <f t="shared" si="3"/>
        <v>10</v>
      </c>
      <c r="C12" s="211"/>
      <c r="D12" s="218" t="s">
        <v>34</v>
      </c>
      <c r="E12" s="219">
        <f t="shared" si="0"/>
        <v>0</v>
      </c>
      <c r="F12" s="21">
        <f>'電気【※記入(変更)しない】'!K$27</f>
        <v>10</v>
      </c>
      <c r="G12" s="211"/>
      <c r="H12" s="221">
        <f t="shared" si="2"/>
        <v>0</v>
      </c>
      <c r="I12" s="222">
        <f t="shared" si="1"/>
        <v>0</v>
      </c>
    </row>
    <row r="13" spans="1:9" ht="18" customHeight="1">
      <c r="A13" s="54" t="str">
        <f>+'1小網８号'!A13</f>
        <v>令和８年８月</v>
      </c>
      <c r="B13" s="21">
        <f t="shared" si="3"/>
        <v>10</v>
      </c>
      <c r="C13" s="211"/>
      <c r="D13" s="218" t="s">
        <v>34</v>
      </c>
      <c r="E13" s="219">
        <f t="shared" si="0"/>
        <v>0</v>
      </c>
      <c r="F13" s="21">
        <f>'電気【※記入(変更)しない】'!M$27</f>
        <v>10</v>
      </c>
      <c r="G13" s="211"/>
      <c r="H13" s="221">
        <f t="shared" si="2"/>
        <v>0</v>
      </c>
      <c r="I13" s="222">
        <f t="shared" si="1"/>
        <v>0</v>
      </c>
    </row>
    <row r="14" spans="1:9" ht="18" customHeight="1">
      <c r="A14" s="54" t="str">
        <f>+'1小網８号'!A14</f>
        <v>令和８年９月</v>
      </c>
      <c r="B14" s="21">
        <f t="shared" si="3"/>
        <v>10</v>
      </c>
      <c r="C14" s="211"/>
      <c r="D14" s="218" t="s">
        <v>34</v>
      </c>
      <c r="E14" s="219">
        <f t="shared" si="0"/>
        <v>0</v>
      </c>
      <c r="F14" s="21">
        <f>'電気【※記入(変更)しない】'!O$27</f>
        <v>10</v>
      </c>
      <c r="G14" s="211"/>
      <c r="H14" s="221">
        <f t="shared" si="2"/>
        <v>0</v>
      </c>
      <c r="I14" s="222">
        <f t="shared" si="1"/>
        <v>0</v>
      </c>
    </row>
    <row r="15" spans="1:9" ht="18" customHeight="1">
      <c r="A15" s="54" t="str">
        <f>+'1小網８号'!A15</f>
        <v>令和８年１０月</v>
      </c>
      <c r="B15" s="21">
        <f t="shared" si="3"/>
        <v>10</v>
      </c>
      <c r="C15" s="211"/>
      <c r="D15" s="218" t="s">
        <v>34</v>
      </c>
      <c r="E15" s="219">
        <f t="shared" si="0"/>
        <v>0</v>
      </c>
      <c r="F15" s="21">
        <f>'電気【※記入(変更)しない】'!Q$27</f>
        <v>10</v>
      </c>
      <c r="G15" s="211"/>
      <c r="H15" s="221">
        <f t="shared" si="2"/>
        <v>0</v>
      </c>
      <c r="I15" s="222">
        <f t="shared" si="1"/>
        <v>0</v>
      </c>
    </row>
    <row r="16" spans="1:9" ht="18" customHeight="1">
      <c r="A16" s="54" t="str">
        <f>+'1小網８号'!A16</f>
        <v>令和８年１１月</v>
      </c>
      <c r="B16" s="21">
        <f t="shared" si="3"/>
        <v>10</v>
      </c>
      <c r="C16" s="211"/>
      <c r="D16" s="218" t="s">
        <v>34</v>
      </c>
      <c r="E16" s="219">
        <f t="shared" si="0"/>
        <v>0</v>
      </c>
      <c r="F16" s="21">
        <f>'電気【※記入(変更)しない】'!S$27</f>
        <v>10</v>
      </c>
      <c r="G16" s="211"/>
      <c r="H16" s="221">
        <f t="shared" si="2"/>
        <v>0</v>
      </c>
      <c r="I16" s="222">
        <f t="shared" si="1"/>
        <v>0</v>
      </c>
    </row>
    <row r="17" spans="1:10" ht="18" customHeight="1">
      <c r="A17" s="54" t="str">
        <f>+'1小網８号'!A17</f>
        <v>令和８年１２月</v>
      </c>
      <c r="B17" s="21">
        <f t="shared" si="3"/>
        <v>10</v>
      </c>
      <c r="C17" s="211"/>
      <c r="D17" s="218" t="s">
        <v>34</v>
      </c>
      <c r="E17" s="219">
        <f t="shared" si="0"/>
        <v>0</v>
      </c>
      <c r="F17" s="21">
        <f>'電気【※記入(変更)しない】'!U$27</f>
        <v>10</v>
      </c>
      <c r="G17" s="211"/>
      <c r="H17" s="221">
        <f t="shared" si="2"/>
        <v>0</v>
      </c>
      <c r="I17" s="222">
        <f t="shared" si="1"/>
        <v>0</v>
      </c>
    </row>
    <row r="18" spans="1:10" ht="18" customHeight="1">
      <c r="A18" s="54" t="str">
        <f>+'1小網８号'!A18</f>
        <v>令和９年１月</v>
      </c>
      <c r="B18" s="21">
        <f t="shared" si="3"/>
        <v>10</v>
      </c>
      <c r="C18" s="211"/>
      <c r="D18" s="218" t="s">
        <v>34</v>
      </c>
      <c r="E18" s="219">
        <f t="shared" si="0"/>
        <v>0</v>
      </c>
      <c r="F18" s="21">
        <f>'電気【※記入(変更)しない】'!W$27</f>
        <v>10</v>
      </c>
      <c r="G18" s="211"/>
      <c r="H18" s="221">
        <f t="shared" si="2"/>
        <v>0</v>
      </c>
      <c r="I18" s="222">
        <f t="shared" si="1"/>
        <v>0</v>
      </c>
    </row>
    <row r="19" spans="1:10" ht="18" customHeight="1">
      <c r="A19" s="54" t="str">
        <f>+'1小網８号'!A19</f>
        <v>令和９年２月</v>
      </c>
      <c r="B19" s="21">
        <f t="shared" si="3"/>
        <v>10</v>
      </c>
      <c r="C19" s="211"/>
      <c r="D19" s="218" t="s">
        <v>34</v>
      </c>
      <c r="E19" s="219">
        <f t="shared" si="0"/>
        <v>0</v>
      </c>
      <c r="F19" s="21">
        <f>'電気【※記入(変更)しない】'!Y$27</f>
        <v>10</v>
      </c>
      <c r="G19" s="211"/>
      <c r="H19" s="221">
        <f t="shared" si="2"/>
        <v>0</v>
      </c>
      <c r="I19" s="222">
        <f t="shared" si="1"/>
        <v>0</v>
      </c>
    </row>
    <row r="20" spans="1:10" ht="18" customHeight="1" thickBot="1">
      <c r="A20" s="54" t="str">
        <f>+'1小網８号'!A20</f>
        <v>令和９年３月</v>
      </c>
      <c r="B20" s="21">
        <f t="shared" si="3"/>
        <v>10</v>
      </c>
      <c r="C20" s="211"/>
      <c r="D20" s="220" t="s">
        <v>34</v>
      </c>
      <c r="E20" s="219">
        <f t="shared" si="0"/>
        <v>0</v>
      </c>
      <c r="F20" s="21">
        <f>'電気【※記入(変更)しない】'!AA$27</f>
        <v>10</v>
      </c>
      <c r="G20" s="211"/>
      <c r="H20" s="221">
        <f t="shared" si="2"/>
        <v>0</v>
      </c>
      <c r="I20" s="222">
        <f t="shared" si="1"/>
        <v>0</v>
      </c>
    </row>
    <row r="21" spans="1:10" ht="18" customHeight="1" thickBot="1">
      <c r="A21" s="26" t="s">
        <v>141</v>
      </c>
      <c r="B21" s="27"/>
      <c r="C21" s="28"/>
      <c r="D21" s="28"/>
      <c r="E21" s="50"/>
      <c r="F21" s="30">
        <f>SUM(F9:F20)</f>
        <v>120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288</v>
      </c>
    </row>
    <row r="3" spans="1:9" ht="18" customHeight="1">
      <c r="A3" s="1" t="s">
        <v>182</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供給価格算定書【自動転記】!C25</f>
        <v>10</v>
      </c>
      <c r="C9" s="211"/>
      <c r="D9" s="218" t="s">
        <v>167</v>
      </c>
      <c r="E9" s="219">
        <f t="shared" ref="E9:E20" si="0">IF(F9=0,C9*0.5,C9)</f>
        <v>0</v>
      </c>
      <c r="F9" s="21">
        <f>'電気【※記入(変更)しない】'!E$28</f>
        <v>25</v>
      </c>
      <c r="G9" s="211"/>
      <c r="H9" s="221">
        <f>F9*G9</f>
        <v>0</v>
      </c>
      <c r="I9" s="222">
        <f t="shared" ref="I9:I20" si="1">ROUNDDOWN(SUM(E9,H9),0)</f>
        <v>0</v>
      </c>
    </row>
    <row r="10" spans="1:9" ht="18" customHeight="1">
      <c r="A10" s="54" t="str">
        <f>+'1小網８号'!A10</f>
        <v>令和８年５月</v>
      </c>
      <c r="B10" s="21">
        <f>B9</f>
        <v>10</v>
      </c>
      <c r="C10" s="211"/>
      <c r="D10" s="218" t="s">
        <v>167</v>
      </c>
      <c r="E10" s="219">
        <f t="shared" si="0"/>
        <v>0</v>
      </c>
      <c r="F10" s="21">
        <f>'電気【※記入(変更)しない】'!G$28</f>
        <v>25</v>
      </c>
      <c r="G10" s="211"/>
      <c r="H10" s="221">
        <f t="shared" ref="H10:H20" si="2">F10*G10</f>
        <v>0</v>
      </c>
      <c r="I10" s="222">
        <f t="shared" si="1"/>
        <v>0</v>
      </c>
    </row>
    <row r="11" spans="1:9" ht="18" customHeight="1">
      <c r="A11" s="54" t="str">
        <f>+'1小網８号'!A11</f>
        <v>令和８年６月</v>
      </c>
      <c r="B11" s="21">
        <f t="shared" ref="B11:B20" si="3">B10</f>
        <v>10</v>
      </c>
      <c r="C11" s="211"/>
      <c r="D11" s="218" t="s">
        <v>167</v>
      </c>
      <c r="E11" s="219">
        <f t="shared" si="0"/>
        <v>0</v>
      </c>
      <c r="F11" s="21">
        <f>'電気【※記入(変更)しない】'!I$28</f>
        <v>25</v>
      </c>
      <c r="G11" s="211"/>
      <c r="H11" s="221">
        <f t="shared" si="2"/>
        <v>0</v>
      </c>
      <c r="I11" s="222">
        <f t="shared" si="1"/>
        <v>0</v>
      </c>
    </row>
    <row r="12" spans="1:9" ht="18" customHeight="1">
      <c r="A12" s="54" t="str">
        <f>+'1小網８号'!A12</f>
        <v>令和８年７月</v>
      </c>
      <c r="B12" s="21">
        <f t="shared" si="3"/>
        <v>10</v>
      </c>
      <c r="C12" s="211"/>
      <c r="D12" s="218" t="s">
        <v>167</v>
      </c>
      <c r="E12" s="219">
        <f t="shared" si="0"/>
        <v>0</v>
      </c>
      <c r="F12" s="21">
        <f>'電気【※記入(変更)しない】'!K$28</f>
        <v>25</v>
      </c>
      <c r="G12" s="211"/>
      <c r="H12" s="221">
        <f t="shared" si="2"/>
        <v>0</v>
      </c>
      <c r="I12" s="222">
        <f t="shared" si="1"/>
        <v>0</v>
      </c>
    </row>
    <row r="13" spans="1:9" ht="18" customHeight="1">
      <c r="A13" s="54" t="str">
        <f>+'1小網８号'!A13</f>
        <v>令和８年８月</v>
      </c>
      <c r="B13" s="21">
        <f t="shared" si="3"/>
        <v>10</v>
      </c>
      <c r="C13" s="211"/>
      <c r="D13" s="218" t="s">
        <v>167</v>
      </c>
      <c r="E13" s="219">
        <f t="shared" si="0"/>
        <v>0</v>
      </c>
      <c r="F13" s="21">
        <f>'電気【※記入(変更)しない】'!M$28</f>
        <v>25</v>
      </c>
      <c r="G13" s="211"/>
      <c r="H13" s="221">
        <f t="shared" si="2"/>
        <v>0</v>
      </c>
      <c r="I13" s="222">
        <f t="shared" si="1"/>
        <v>0</v>
      </c>
    </row>
    <row r="14" spans="1:9" ht="18" customHeight="1">
      <c r="A14" s="54" t="str">
        <f>+'1小網８号'!A14</f>
        <v>令和８年９月</v>
      </c>
      <c r="B14" s="21">
        <f t="shared" si="3"/>
        <v>10</v>
      </c>
      <c r="C14" s="211"/>
      <c r="D14" s="218" t="s">
        <v>167</v>
      </c>
      <c r="E14" s="219">
        <f t="shared" si="0"/>
        <v>0</v>
      </c>
      <c r="F14" s="21">
        <f>'電気【※記入(変更)しない】'!O$28</f>
        <v>25</v>
      </c>
      <c r="G14" s="211"/>
      <c r="H14" s="221">
        <f t="shared" si="2"/>
        <v>0</v>
      </c>
      <c r="I14" s="222">
        <f t="shared" si="1"/>
        <v>0</v>
      </c>
    </row>
    <row r="15" spans="1:9" ht="18" customHeight="1">
      <c r="A15" s="54" t="str">
        <f>+'1小網８号'!A15</f>
        <v>令和８年１０月</v>
      </c>
      <c r="B15" s="21">
        <f t="shared" si="3"/>
        <v>10</v>
      </c>
      <c r="C15" s="211"/>
      <c r="D15" s="218" t="s">
        <v>167</v>
      </c>
      <c r="E15" s="219">
        <f t="shared" si="0"/>
        <v>0</v>
      </c>
      <c r="F15" s="21">
        <f>'電気【※記入(変更)しない】'!Q$28</f>
        <v>25</v>
      </c>
      <c r="G15" s="211"/>
      <c r="H15" s="221">
        <f t="shared" si="2"/>
        <v>0</v>
      </c>
      <c r="I15" s="222">
        <f t="shared" si="1"/>
        <v>0</v>
      </c>
    </row>
    <row r="16" spans="1:9" ht="18" customHeight="1">
      <c r="A16" s="54" t="str">
        <f>+'1小網８号'!A16</f>
        <v>令和８年１１月</v>
      </c>
      <c r="B16" s="21">
        <f t="shared" si="3"/>
        <v>10</v>
      </c>
      <c r="C16" s="211"/>
      <c r="D16" s="218" t="s">
        <v>167</v>
      </c>
      <c r="E16" s="219">
        <f t="shared" si="0"/>
        <v>0</v>
      </c>
      <c r="F16" s="21">
        <f>'電気【※記入(変更)しない】'!S$28</f>
        <v>25</v>
      </c>
      <c r="G16" s="211"/>
      <c r="H16" s="221">
        <f t="shared" si="2"/>
        <v>0</v>
      </c>
      <c r="I16" s="222">
        <f t="shared" si="1"/>
        <v>0</v>
      </c>
    </row>
    <row r="17" spans="1:10" ht="18" customHeight="1">
      <c r="A17" s="54" t="str">
        <f>+'1小網８号'!A17</f>
        <v>令和８年１２月</v>
      </c>
      <c r="B17" s="21">
        <f t="shared" si="3"/>
        <v>10</v>
      </c>
      <c r="C17" s="211"/>
      <c r="D17" s="218" t="s">
        <v>167</v>
      </c>
      <c r="E17" s="219">
        <f t="shared" si="0"/>
        <v>0</v>
      </c>
      <c r="F17" s="21">
        <f>'電気【※記入(変更)しない】'!U$28</f>
        <v>25</v>
      </c>
      <c r="G17" s="211"/>
      <c r="H17" s="221">
        <f t="shared" si="2"/>
        <v>0</v>
      </c>
      <c r="I17" s="222">
        <f t="shared" si="1"/>
        <v>0</v>
      </c>
    </row>
    <row r="18" spans="1:10" ht="18" customHeight="1">
      <c r="A18" s="54" t="str">
        <f>+'1小網８号'!A18</f>
        <v>令和９年１月</v>
      </c>
      <c r="B18" s="21">
        <f t="shared" si="3"/>
        <v>10</v>
      </c>
      <c r="C18" s="211"/>
      <c r="D18" s="218" t="s">
        <v>167</v>
      </c>
      <c r="E18" s="219">
        <f t="shared" si="0"/>
        <v>0</v>
      </c>
      <c r="F18" s="21">
        <f>'電気【※記入(変更)しない】'!W$28</f>
        <v>25</v>
      </c>
      <c r="G18" s="211"/>
      <c r="H18" s="221">
        <f t="shared" si="2"/>
        <v>0</v>
      </c>
      <c r="I18" s="222">
        <f t="shared" si="1"/>
        <v>0</v>
      </c>
    </row>
    <row r="19" spans="1:10" ht="18" customHeight="1">
      <c r="A19" s="54" t="str">
        <f>+'1小網８号'!A19</f>
        <v>令和９年２月</v>
      </c>
      <c r="B19" s="21">
        <f t="shared" si="3"/>
        <v>10</v>
      </c>
      <c r="C19" s="211"/>
      <c r="D19" s="218" t="s">
        <v>167</v>
      </c>
      <c r="E19" s="219">
        <f t="shared" si="0"/>
        <v>0</v>
      </c>
      <c r="F19" s="21">
        <f>'電気【※記入(変更)しない】'!Y$28</f>
        <v>25</v>
      </c>
      <c r="G19" s="211"/>
      <c r="H19" s="221">
        <f t="shared" si="2"/>
        <v>0</v>
      </c>
      <c r="I19" s="222">
        <f t="shared" si="1"/>
        <v>0</v>
      </c>
    </row>
    <row r="20" spans="1:10" ht="18" customHeight="1" thickBot="1">
      <c r="A20" s="54" t="str">
        <f>+'1小網８号'!A20</f>
        <v>令和９年３月</v>
      </c>
      <c r="B20" s="21">
        <f t="shared" si="3"/>
        <v>10</v>
      </c>
      <c r="C20" s="211"/>
      <c r="D20" s="220" t="s">
        <v>167</v>
      </c>
      <c r="E20" s="219">
        <f t="shared" si="0"/>
        <v>0</v>
      </c>
      <c r="F20" s="21">
        <f>'電気【※記入(変更)しない】'!AA$28</f>
        <v>25</v>
      </c>
      <c r="G20" s="211"/>
      <c r="H20" s="221">
        <f t="shared" si="2"/>
        <v>0</v>
      </c>
      <c r="I20" s="222">
        <f t="shared" si="1"/>
        <v>0</v>
      </c>
    </row>
    <row r="21" spans="1:10" ht="18" customHeight="1" thickBot="1">
      <c r="A21" s="26" t="s">
        <v>141</v>
      </c>
      <c r="B21" s="27"/>
      <c r="C21" s="28"/>
      <c r="D21" s="28"/>
      <c r="E21" s="50"/>
      <c r="F21" s="30">
        <f>SUM(F9:F20)</f>
        <v>300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289</v>
      </c>
    </row>
    <row r="3" spans="1:9" ht="18" customHeight="1">
      <c r="A3" s="1" t="s">
        <v>183</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供給価格算定書【自動転記】!C26</f>
        <v>10</v>
      </c>
      <c r="C9" s="211"/>
      <c r="D9" s="218" t="s">
        <v>167</v>
      </c>
      <c r="E9" s="219">
        <f t="shared" ref="E9:E20" si="0">IF(F9=0,C9*0.5,C9)</f>
        <v>0</v>
      </c>
      <c r="F9" s="21">
        <f>'電気【※記入(変更)しない】'!E$29</f>
        <v>35</v>
      </c>
      <c r="G9" s="211"/>
      <c r="H9" s="221">
        <f>F9*G9</f>
        <v>0</v>
      </c>
      <c r="I9" s="222">
        <f t="shared" ref="I9:I20" si="1">ROUNDDOWN(SUM(E9,H9),0)</f>
        <v>0</v>
      </c>
    </row>
    <row r="10" spans="1:9" ht="18" customHeight="1">
      <c r="A10" s="54" t="str">
        <f>+'1小網８号'!A10</f>
        <v>令和８年５月</v>
      </c>
      <c r="B10" s="21">
        <f>B9</f>
        <v>10</v>
      </c>
      <c r="C10" s="211"/>
      <c r="D10" s="218" t="s">
        <v>167</v>
      </c>
      <c r="E10" s="219">
        <f t="shared" si="0"/>
        <v>0</v>
      </c>
      <c r="F10" s="21">
        <f>'電気【※記入(変更)しない】'!G$29</f>
        <v>35</v>
      </c>
      <c r="G10" s="211"/>
      <c r="H10" s="221">
        <f t="shared" ref="H10:H20" si="2">F10*G10</f>
        <v>0</v>
      </c>
      <c r="I10" s="222">
        <f t="shared" si="1"/>
        <v>0</v>
      </c>
    </row>
    <row r="11" spans="1:9" ht="18" customHeight="1">
      <c r="A11" s="54" t="str">
        <f>+'1小網８号'!A11</f>
        <v>令和８年６月</v>
      </c>
      <c r="B11" s="21">
        <f t="shared" ref="B11:B20" si="3">B10</f>
        <v>10</v>
      </c>
      <c r="C11" s="211"/>
      <c r="D11" s="218" t="s">
        <v>167</v>
      </c>
      <c r="E11" s="219">
        <f t="shared" si="0"/>
        <v>0</v>
      </c>
      <c r="F11" s="21">
        <f>'電気【※記入(変更)しない】'!I$29</f>
        <v>35</v>
      </c>
      <c r="G11" s="211"/>
      <c r="H11" s="221">
        <f t="shared" si="2"/>
        <v>0</v>
      </c>
      <c r="I11" s="222">
        <f t="shared" si="1"/>
        <v>0</v>
      </c>
    </row>
    <row r="12" spans="1:9" ht="18" customHeight="1">
      <c r="A12" s="54" t="str">
        <f>+'1小網８号'!A12</f>
        <v>令和８年７月</v>
      </c>
      <c r="B12" s="21">
        <f t="shared" si="3"/>
        <v>10</v>
      </c>
      <c r="C12" s="211"/>
      <c r="D12" s="218" t="s">
        <v>167</v>
      </c>
      <c r="E12" s="219">
        <f t="shared" si="0"/>
        <v>0</v>
      </c>
      <c r="F12" s="21">
        <f>'電気【※記入(変更)しない】'!K$29</f>
        <v>35</v>
      </c>
      <c r="G12" s="211"/>
      <c r="H12" s="221">
        <f t="shared" si="2"/>
        <v>0</v>
      </c>
      <c r="I12" s="222">
        <f t="shared" si="1"/>
        <v>0</v>
      </c>
    </row>
    <row r="13" spans="1:9" ht="18" customHeight="1">
      <c r="A13" s="54" t="str">
        <f>+'1小網８号'!A13</f>
        <v>令和８年８月</v>
      </c>
      <c r="B13" s="21">
        <f t="shared" si="3"/>
        <v>10</v>
      </c>
      <c r="C13" s="211"/>
      <c r="D13" s="218" t="s">
        <v>167</v>
      </c>
      <c r="E13" s="219">
        <f t="shared" si="0"/>
        <v>0</v>
      </c>
      <c r="F13" s="21">
        <f>'電気【※記入(変更)しない】'!M$29</f>
        <v>35</v>
      </c>
      <c r="G13" s="211"/>
      <c r="H13" s="221">
        <f t="shared" si="2"/>
        <v>0</v>
      </c>
      <c r="I13" s="222">
        <f t="shared" si="1"/>
        <v>0</v>
      </c>
    </row>
    <row r="14" spans="1:9" ht="18" customHeight="1">
      <c r="A14" s="54" t="str">
        <f>+'1小網８号'!A14</f>
        <v>令和８年９月</v>
      </c>
      <c r="B14" s="21">
        <f t="shared" si="3"/>
        <v>10</v>
      </c>
      <c r="C14" s="211"/>
      <c r="D14" s="218" t="s">
        <v>167</v>
      </c>
      <c r="E14" s="219">
        <f t="shared" si="0"/>
        <v>0</v>
      </c>
      <c r="F14" s="21">
        <f>'電気【※記入(変更)しない】'!O$29</f>
        <v>35</v>
      </c>
      <c r="G14" s="211"/>
      <c r="H14" s="221">
        <f t="shared" si="2"/>
        <v>0</v>
      </c>
      <c r="I14" s="222">
        <f t="shared" si="1"/>
        <v>0</v>
      </c>
    </row>
    <row r="15" spans="1:9" ht="18" customHeight="1">
      <c r="A15" s="54" t="str">
        <f>+'1小網８号'!A15</f>
        <v>令和８年１０月</v>
      </c>
      <c r="B15" s="21">
        <f t="shared" si="3"/>
        <v>10</v>
      </c>
      <c r="C15" s="211"/>
      <c r="D15" s="218" t="s">
        <v>167</v>
      </c>
      <c r="E15" s="219">
        <f t="shared" si="0"/>
        <v>0</v>
      </c>
      <c r="F15" s="21">
        <f>'電気【※記入(変更)しない】'!Q$29</f>
        <v>35</v>
      </c>
      <c r="G15" s="211"/>
      <c r="H15" s="221">
        <f t="shared" si="2"/>
        <v>0</v>
      </c>
      <c r="I15" s="222">
        <f t="shared" si="1"/>
        <v>0</v>
      </c>
    </row>
    <row r="16" spans="1:9" ht="18" customHeight="1">
      <c r="A16" s="54" t="str">
        <f>+'1小網８号'!A16</f>
        <v>令和８年１１月</v>
      </c>
      <c r="B16" s="21">
        <f t="shared" si="3"/>
        <v>10</v>
      </c>
      <c r="C16" s="211"/>
      <c r="D16" s="218" t="s">
        <v>167</v>
      </c>
      <c r="E16" s="219">
        <f t="shared" si="0"/>
        <v>0</v>
      </c>
      <c r="F16" s="21">
        <f>'電気【※記入(変更)しない】'!S$29</f>
        <v>35</v>
      </c>
      <c r="G16" s="211"/>
      <c r="H16" s="221">
        <f t="shared" si="2"/>
        <v>0</v>
      </c>
      <c r="I16" s="222">
        <f t="shared" si="1"/>
        <v>0</v>
      </c>
    </row>
    <row r="17" spans="1:10" ht="18" customHeight="1">
      <c r="A17" s="54" t="str">
        <f>+'1小網８号'!A17</f>
        <v>令和８年１２月</v>
      </c>
      <c r="B17" s="21">
        <f t="shared" si="3"/>
        <v>10</v>
      </c>
      <c r="C17" s="211"/>
      <c r="D17" s="218" t="s">
        <v>167</v>
      </c>
      <c r="E17" s="219">
        <f t="shared" si="0"/>
        <v>0</v>
      </c>
      <c r="F17" s="21">
        <f>'電気【※記入(変更)しない】'!U$29</f>
        <v>35</v>
      </c>
      <c r="G17" s="211"/>
      <c r="H17" s="221">
        <f t="shared" si="2"/>
        <v>0</v>
      </c>
      <c r="I17" s="222">
        <f t="shared" si="1"/>
        <v>0</v>
      </c>
    </row>
    <row r="18" spans="1:10" ht="18" customHeight="1">
      <c r="A18" s="54" t="str">
        <f>+'1小網８号'!A18</f>
        <v>令和９年１月</v>
      </c>
      <c r="B18" s="21">
        <f t="shared" si="3"/>
        <v>10</v>
      </c>
      <c r="C18" s="211"/>
      <c r="D18" s="218" t="s">
        <v>167</v>
      </c>
      <c r="E18" s="219">
        <f t="shared" si="0"/>
        <v>0</v>
      </c>
      <c r="F18" s="21">
        <f>'電気【※記入(変更)しない】'!W$29</f>
        <v>35</v>
      </c>
      <c r="G18" s="211"/>
      <c r="H18" s="221">
        <f t="shared" si="2"/>
        <v>0</v>
      </c>
      <c r="I18" s="222">
        <f t="shared" si="1"/>
        <v>0</v>
      </c>
    </row>
    <row r="19" spans="1:10" ht="18" customHeight="1">
      <c r="A19" s="54" t="str">
        <f>+'1小網８号'!A19</f>
        <v>令和９年２月</v>
      </c>
      <c r="B19" s="21">
        <f t="shared" si="3"/>
        <v>10</v>
      </c>
      <c r="C19" s="211"/>
      <c r="D19" s="218" t="s">
        <v>167</v>
      </c>
      <c r="E19" s="219">
        <f t="shared" si="0"/>
        <v>0</v>
      </c>
      <c r="F19" s="21">
        <f>'電気【※記入(変更)しない】'!Y$29</f>
        <v>35</v>
      </c>
      <c r="G19" s="211"/>
      <c r="H19" s="221">
        <f t="shared" si="2"/>
        <v>0</v>
      </c>
      <c r="I19" s="222">
        <f t="shared" si="1"/>
        <v>0</v>
      </c>
    </row>
    <row r="20" spans="1:10" ht="18" customHeight="1" thickBot="1">
      <c r="A20" s="54" t="str">
        <f>+'1小網８号'!A20</f>
        <v>令和９年３月</v>
      </c>
      <c r="B20" s="21">
        <f t="shared" si="3"/>
        <v>10</v>
      </c>
      <c r="C20" s="211"/>
      <c r="D20" s="220" t="s">
        <v>167</v>
      </c>
      <c r="E20" s="219">
        <f t="shared" si="0"/>
        <v>0</v>
      </c>
      <c r="F20" s="21">
        <f>'電気【※記入(変更)しない】'!AA$29</f>
        <v>35</v>
      </c>
      <c r="G20" s="211"/>
      <c r="H20" s="221">
        <f t="shared" si="2"/>
        <v>0</v>
      </c>
      <c r="I20" s="222">
        <f t="shared" si="1"/>
        <v>0</v>
      </c>
    </row>
    <row r="21" spans="1:10" ht="18" customHeight="1" thickBot="1">
      <c r="A21" s="26" t="s">
        <v>141</v>
      </c>
      <c r="B21" s="27"/>
      <c r="C21" s="28"/>
      <c r="D21" s="230"/>
      <c r="E21" s="234"/>
      <c r="F21" s="30">
        <f>SUM(F9:F20)</f>
        <v>420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290</v>
      </c>
    </row>
    <row r="3" spans="1:9" ht="18" customHeight="1">
      <c r="A3" s="1" t="s">
        <v>184</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133</v>
      </c>
      <c r="E8" s="17" t="s">
        <v>159</v>
      </c>
      <c r="F8" s="209" t="s">
        <v>135</v>
      </c>
      <c r="G8" s="15" t="s">
        <v>160</v>
      </c>
      <c r="H8" s="18" t="s">
        <v>139</v>
      </c>
      <c r="I8" s="19" t="s">
        <v>140</v>
      </c>
    </row>
    <row r="9" spans="1:9" ht="18" customHeight="1">
      <c r="A9" s="54" t="str">
        <f>+'1小網８号'!A9</f>
        <v>令和８年４月</v>
      </c>
      <c r="B9" s="21">
        <f>供給価格算定書【自動転記】!C27</f>
        <v>13</v>
      </c>
      <c r="C9" s="211"/>
      <c r="D9" s="228">
        <v>1</v>
      </c>
      <c r="E9" s="221">
        <f>IF(F9=0,B9*C9*D9*0.5,B9*C9*D9)</f>
        <v>0</v>
      </c>
      <c r="F9" s="21">
        <f>'電気【※記入(変更)しない】'!E$30</f>
        <v>210</v>
      </c>
      <c r="G9" s="211"/>
      <c r="H9" s="221">
        <f>F9*G9</f>
        <v>0</v>
      </c>
      <c r="I9" s="222">
        <f>ROUNDDOWN(SUM(E9,H9),0)</f>
        <v>0</v>
      </c>
    </row>
    <row r="10" spans="1:9" ht="18" customHeight="1">
      <c r="A10" s="54" t="str">
        <f>+'1小網８号'!A10</f>
        <v>令和８年５月</v>
      </c>
      <c r="B10" s="21">
        <f>B9</f>
        <v>13</v>
      </c>
      <c r="C10" s="211"/>
      <c r="D10" s="228">
        <v>1</v>
      </c>
      <c r="E10" s="221">
        <f t="shared" ref="E10:E20" si="0">IF(F10=0,B10*C10*D10*0.5,B10*C10*D10)</f>
        <v>0</v>
      </c>
      <c r="F10" s="21">
        <f>'電気【※記入(変更)しない】'!G$30</f>
        <v>210</v>
      </c>
      <c r="G10" s="211"/>
      <c r="H10" s="221">
        <f t="shared" ref="H10:H20" si="1">F10*G10</f>
        <v>0</v>
      </c>
      <c r="I10" s="222">
        <f t="shared" ref="I10:I20" si="2">ROUNDDOWN(SUM(E10,H10),0)</f>
        <v>0</v>
      </c>
    </row>
    <row r="11" spans="1:9" ht="18" customHeight="1">
      <c r="A11" s="54" t="str">
        <f>+'1小網８号'!A11</f>
        <v>令和８年６月</v>
      </c>
      <c r="B11" s="21">
        <f t="shared" ref="B11:B20" si="3">B10</f>
        <v>13</v>
      </c>
      <c r="C11" s="211"/>
      <c r="D11" s="228">
        <v>1</v>
      </c>
      <c r="E11" s="221">
        <f t="shared" si="0"/>
        <v>0</v>
      </c>
      <c r="F11" s="21">
        <f>'電気【※記入(変更)しない】'!I$30</f>
        <v>210</v>
      </c>
      <c r="G11" s="211"/>
      <c r="H11" s="221">
        <f t="shared" si="1"/>
        <v>0</v>
      </c>
      <c r="I11" s="222">
        <f t="shared" si="2"/>
        <v>0</v>
      </c>
    </row>
    <row r="12" spans="1:9" ht="18" customHeight="1">
      <c r="A12" s="54" t="str">
        <f>+'1小網８号'!A12</f>
        <v>令和８年７月</v>
      </c>
      <c r="B12" s="21">
        <f t="shared" si="3"/>
        <v>13</v>
      </c>
      <c r="C12" s="211"/>
      <c r="D12" s="228">
        <v>1</v>
      </c>
      <c r="E12" s="221">
        <f t="shared" si="0"/>
        <v>0</v>
      </c>
      <c r="F12" s="21">
        <f>'電気【※記入(変更)しない】'!K$30</f>
        <v>210</v>
      </c>
      <c r="G12" s="211"/>
      <c r="H12" s="221">
        <f t="shared" si="1"/>
        <v>0</v>
      </c>
      <c r="I12" s="222">
        <f t="shared" si="2"/>
        <v>0</v>
      </c>
    </row>
    <row r="13" spans="1:9" ht="18" customHeight="1">
      <c r="A13" s="54" t="str">
        <f>+'1小網８号'!A13</f>
        <v>令和８年８月</v>
      </c>
      <c r="B13" s="21">
        <f t="shared" si="3"/>
        <v>13</v>
      </c>
      <c r="C13" s="211"/>
      <c r="D13" s="228">
        <v>1</v>
      </c>
      <c r="E13" s="221">
        <f t="shared" si="0"/>
        <v>0</v>
      </c>
      <c r="F13" s="21">
        <f>'電気【※記入(変更)しない】'!M$30</f>
        <v>210</v>
      </c>
      <c r="G13" s="211"/>
      <c r="H13" s="221">
        <f t="shared" si="1"/>
        <v>0</v>
      </c>
      <c r="I13" s="222">
        <f t="shared" si="2"/>
        <v>0</v>
      </c>
    </row>
    <row r="14" spans="1:9" ht="18" customHeight="1">
      <c r="A14" s="54" t="str">
        <f>+'1小網８号'!A14</f>
        <v>令和８年９月</v>
      </c>
      <c r="B14" s="21">
        <f t="shared" si="3"/>
        <v>13</v>
      </c>
      <c r="C14" s="211"/>
      <c r="D14" s="228">
        <v>1</v>
      </c>
      <c r="E14" s="221">
        <f t="shared" si="0"/>
        <v>0</v>
      </c>
      <c r="F14" s="21">
        <f>'電気【※記入(変更)しない】'!O$30</f>
        <v>210</v>
      </c>
      <c r="G14" s="211"/>
      <c r="H14" s="221">
        <f t="shared" si="1"/>
        <v>0</v>
      </c>
      <c r="I14" s="222">
        <f t="shared" si="2"/>
        <v>0</v>
      </c>
    </row>
    <row r="15" spans="1:9" ht="18" customHeight="1">
      <c r="A15" s="54" t="str">
        <f>+'1小網８号'!A15</f>
        <v>令和８年１０月</v>
      </c>
      <c r="B15" s="21">
        <f t="shared" si="3"/>
        <v>13</v>
      </c>
      <c r="C15" s="211"/>
      <c r="D15" s="228">
        <v>1</v>
      </c>
      <c r="E15" s="221">
        <f t="shared" si="0"/>
        <v>0</v>
      </c>
      <c r="F15" s="21">
        <f>'電気【※記入(変更)しない】'!Q$30</f>
        <v>210</v>
      </c>
      <c r="G15" s="211"/>
      <c r="H15" s="221">
        <f t="shared" si="1"/>
        <v>0</v>
      </c>
      <c r="I15" s="222">
        <f t="shared" si="2"/>
        <v>0</v>
      </c>
    </row>
    <row r="16" spans="1:9" ht="18" customHeight="1">
      <c r="A16" s="54" t="str">
        <f>+'1小網８号'!A16</f>
        <v>令和８年１１月</v>
      </c>
      <c r="B16" s="21">
        <f t="shared" si="3"/>
        <v>13</v>
      </c>
      <c r="C16" s="211"/>
      <c r="D16" s="228">
        <v>1</v>
      </c>
      <c r="E16" s="221">
        <f t="shared" si="0"/>
        <v>0</v>
      </c>
      <c r="F16" s="21">
        <f>'電気【※記入(変更)しない】'!S$30</f>
        <v>210</v>
      </c>
      <c r="G16" s="211"/>
      <c r="H16" s="221">
        <f t="shared" si="1"/>
        <v>0</v>
      </c>
      <c r="I16" s="222">
        <f t="shared" si="2"/>
        <v>0</v>
      </c>
    </row>
    <row r="17" spans="1:10" ht="18" customHeight="1">
      <c r="A17" s="54" t="str">
        <f>+'1小網８号'!A17</f>
        <v>令和８年１２月</v>
      </c>
      <c r="B17" s="21">
        <f t="shared" si="3"/>
        <v>13</v>
      </c>
      <c r="C17" s="211"/>
      <c r="D17" s="228">
        <v>1</v>
      </c>
      <c r="E17" s="221">
        <f t="shared" si="0"/>
        <v>0</v>
      </c>
      <c r="F17" s="21">
        <f>'電気【※記入(変更)しない】'!U$30</f>
        <v>210</v>
      </c>
      <c r="G17" s="211"/>
      <c r="H17" s="221">
        <f t="shared" si="1"/>
        <v>0</v>
      </c>
      <c r="I17" s="222">
        <f t="shared" si="2"/>
        <v>0</v>
      </c>
    </row>
    <row r="18" spans="1:10" ht="18" customHeight="1">
      <c r="A18" s="54" t="str">
        <f>+'1小網８号'!A18</f>
        <v>令和９年１月</v>
      </c>
      <c r="B18" s="21">
        <f t="shared" si="3"/>
        <v>13</v>
      </c>
      <c r="C18" s="211"/>
      <c r="D18" s="228">
        <v>1</v>
      </c>
      <c r="E18" s="221">
        <f t="shared" si="0"/>
        <v>0</v>
      </c>
      <c r="F18" s="21">
        <f>'電気【※記入(変更)しない】'!W$30</f>
        <v>210</v>
      </c>
      <c r="G18" s="211"/>
      <c r="H18" s="221">
        <f t="shared" si="1"/>
        <v>0</v>
      </c>
      <c r="I18" s="222">
        <f t="shared" si="2"/>
        <v>0</v>
      </c>
    </row>
    <row r="19" spans="1:10" ht="18" customHeight="1">
      <c r="A19" s="54" t="str">
        <f>+'1小網８号'!A19</f>
        <v>令和９年２月</v>
      </c>
      <c r="B19" s="21">
        <f t="shared" si="3"/>
        <v>13</v>
      </c>
      <c r="C19" s="211"/>
      <c r="D19" s="228">
        <v>1</v>
      </c>
      <c r="E19" s="221">
        <f t="shared" si="0"/>
        <v>0</v>
      </c>
      <c r="F19" s="21">
        <f>'電気【※記入(変更)しない】'!Y$30</f>
        <v>210</v>
      </c>
      <c r="G19" s="211"/>
      <c r="H19" s="221">
        <f t="shared" si="1"/>
        <v>0</v>
      </c>
      <c r="I19" s="222">
        <f t="shared" si="2"/>
        <v>0</v>
      </c>
    </row>
    <row r="20" spans="1:10" ht="18" customHeight="1" thickBot="1">
      <c r="A20" s="54" t="str">
        <f>+'1小網８号'!A20</f>
        <v>令和９年３月</v>
      </c>
      <c r="B20" s="21">
        <f t="shared" si="3"/>
        <v>13</v>
      </c>
      <c r="C20" s="211"/>
      <c r="D20" s="228">
        <v>1</v>
      </c>
      <c r="E20" s="221">
        <f t="shared" si="0"/>
        <v>0</v>
      </c>
      <c r="F20" s="21">
        <f>'電気【※記入(変更)しない】'!AA$30</f>
        <v>210</v>
      </c>
      <c r="G20" s="211"/>
      <c r="H20" s="221">
        <f t="shared" si="1"/>
        <v>0</v>
      </c>
      <c r="I20" s="222">
        <f t="shared" si="2"/>
        <v>0</v>
      </c>
    </row>
    <row r="21" spans="1:10" ht="18" customHeight="1" thickBot="1">
      <c r="A21" s="26" t="s">
        <v>141</v>
      </c>
      <c r="B21" s="27"/>
      <c r="C21" s="28"/>
      <c r="D21" s="28"/>
      <c r="E21" s="29"/>
      <c r="F21" s="30">
        <f>SUM(F9:F20)</f>
        <v>2520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291</v>
      </c>
    </row>
    <row r="3" spans="1:9" ht="18" customHeight="1">
      <c r="A3" s="1" t="s">
        <v>185</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供給価格算定書【自動転記】!C28</f>
        <v>30</v>
      </c>
      <c r="C9" s="211"/>
      <c r="D9" s="218" t="s">
        <v>34</v>
      </c>
      <c r="E9" s="219">
        <f>IF(F9=0,C9*0.5,C9)</f>
        <v>0</v>
      </c>
      <c r="F9" s="21">
        <f>'電気【※記入(変更)しない】'!E$31</f>
        <v>80</v>
      </c>
      <c r="G9" s="211"/>
      <c r="H9" s="221">
        <f>F9*G9</f>
        <v>0</v>
      </c>
      <c r="I9" s="222">
        <f t="shared" ref="I9:I20" si="0">ROUNDDOWN(SUM(E9,H9),0)</f>
        <v>0</v>
      </c>
    </row>
    <row r="10" spans="1:9" ht="18" customHeight="1">
      <c r="A10" s="54" t="str">
        <f>+'1小網８号'!A10</f>
        <v>令和８年５月</v>
      </c>
      <c r="B10" s="21">
        <f>B9</f>
        <v>30</v>
      </c>
      <c r="C10" s="211"/>
      <c r="D10" s="218" t="s">
        <v>34</v>
      </c>
      <c r="E10" s="219">
        <f t="shared" ref="E10:E20" si="1">IF(F10=0,C10*0.5,C10)</f>
        <v>0</v>
      </c>
      <c r="F10" s="21">
        <f>'電気【※記入(変更)しない】'!G$31</f>
        <v>80</v>
      </c>
      <c r="G10" s="211"/>
      <c r="H10" s="221">
        <f t="shared" ref="H10:H20" si="2">F10*G10</f>
        <v>0</v>
      </c>
      <c r="I10" s="222">
        <f t="shared" si="0"/>
        <v>0</v>
      </c>
    </row>
    <row r="11" spans="1:9" ht="18" customHeight="1">
      <c r="A11" s="54" t="str">
        <f>+'1小網８号'!A11</f>
        <v>令和８年６月</v>
      </c>
      <c r="B11" s="21">
        <f t="shared" ref="B11:B20" si="3">B10</f>
        <v>30</v>
      </c>
      <c r="C11" s="211"/>
      <c r="D11" s="218" t="s">
        <v>34</v>
      </c>
      <c r="E11" s="219">
        <f t="shared" si="1"/>
        <v>0</v>
      </c>
      <c r="F11" s="21">
        <f>'電気【※記入(変更)しない】'!I$31</f>
        <v>80</v>
      </c>
      <c r="G11" s="211"/>
      <c r="H11" s="221">
        <f t="shared" si="2"/>
        <v>0</v>
      </c>
      <c r="I11" s="222">
        <f t="shared" si="0"/>
        <v>0</v>
      </c>
    </row>
    <row r="12" spans="1:9" ht="18" customHeight="1">
      <c r="A12" s="54" t="str">
        <f>+'1小網８号'!A12</f>
        <v>令和８年７月</v>
      </c>
      <c r="B12" s="21">
        <f t="shared" si="3"/>
        <v>30</v>
      </c>
      <c r="C12" s="211"/>
      <c r="D12" s="218" t="s">
        <v>34</v>
      </c>
      <c r="E12" s="219">
        <f t="shared" si="1"/>
        <v>0</v>
      </c>
      <c r="F12" s="21">
        <f>'電気【※記入(変更)しない】'!K$31</f>
        <v>80</v>
      </c>
      <c r="G12" s="211"/>
      <c r="H12" s="221">
        <f t="shared" si="2"/>
        <v>0</v>
      </c>
      <c r="I12" s="222">
        <f t="shared" si="0"/>
        <v>0</v>
      </c>
    </row>
    <row r="13" spans="1:9" ht="18" customHeight="1">
      <c r="A13" s="54" t="str">
        <f>+'1小網８号'!A13</f>
        <v>令和８年８月</v>
      </c>
      <c r="B13" s="21">
        <f t="shared" si="3"/>
        <v>30</v>
      </c>
      <c r="C13" s="211"/>
      <c r="D13" s="218" t="s">
        <v>34</v>
      </c>
      <c r="E13" s="219">
        <f t="shared" si="1"/>
        <v>0</v>
      </c>
      <c r="F13" s="21">
        <f>'電気【※記入(変更)しない】'!M$31</f>
        <v>80</v>
      </c>
      <c r="G13" s="211"/>
      <c r="H13" s="221">
        <f t="shared" si="2"/>
        <v>0</v>
      </c>
      <c r="I13" s="222">
        <f t="shared" si="0"/>
        <v>0</v>
      </c>
    </row>
    <row r="14" spans="1:9" ht="18" customHeight="1">
      <c r="A14" s="54" t="str">
        <f>+'1小網８号'!A14</f>
        <v>令和８年９月</v>
      </c>
      <c r="B14" s="21">
        <f t="shared" si="3"/>
        <v>30</v>
      </c>
      <c r="C14" s="211"/>
      <c r="D14" s="218" t="s">
        <v>34</v>
      </c>
      <c r="E14" s="219">
        <f t="shared" si="1"/>
        <v>0</v>
      </c>
      <c r="F14" s="21">
        <f>'電気【※記入(変更)しない】'!O$31</f>
        <v>80</v>
      </c>
      <c r="G14" s="211"/>
      <c r="H14" s="221">
        <f t="shared" si="2"/>
        <v>0</v>
      </c>
      <c r="I14" s="222">
        <f t="shared" si="0"/>
        <v>0</v>
      </c>
    </row>
    <row r="15" spans="1:9" ht="18" customHeight="1">
      <c r="A15" s="54" t="str">
        <f>+'1小網８号'!A15</f>
        <v>令和８年１０月</v>
      </c>
      <c r="B15" s="21">
        <f t="shared" si="3"/>
        <v>30</v>
      </c>
      <c r="C15" s="211"/>
      <c r="D15" s="218" t="s">
        <v>34</v>
      </c>
      <c r="E15" s="219">
        <f t="shared" si="1"/>
        <v>0</v>
      </c>
      <c r="F15" s="21">
        <f>'電気【※記入(変更)しない】'!Q$31</f>
        <v>80</v>
      </c>
      <c r="G15" s="211"/>
      <c r="H15" s="221">
        <f t="shared" si="2"/>
        <v>0</v>
      </c>
      <c r="I15" s="222">
        <f t="shared" si="0"/>
        <v>0</v>
      </c>
    </row>
    <row r="16" spans="1:9" ht="18" customHeight="1">
      <c r="A16" s="54" t="str">
        <f>+'1小網８号'!A16</f>
        <v>令和８年１１月</v>
      </c>
      <c r="B16" s="21">
        <f t="shared" si="3"/>
        <v>30</v>
      </c>
      <c r="C16" s="211"/>
      <c r="D16" s="218" t="s">
        <v>34</v>
      </c>
      <c r="E16" s="219">
        <f t="shared" si="1"/>
        <v>0</v>
      </c>
      <c r="F16" s="21">
        <f>'電気【※記入(変更)しない】'!S$31</f>
        <v>80</v>
      </c>
      <c r="G16" s="211"/>
      <c r="H16" s="221">
        <f t="shared" si="2"/>
        <v>0</v>
      </c>
      <c r="I16" s="222">
        <f t="shared" si="0"/>
        <v>0</v>
      </c>
    </row>
    <row r="17" spans="1:10" ht="18" customHeight="1">
      <c r="A17" s="54" t="str">
        <f>+'1小網８号'!A17</f>
        <v>令和８年１２月</v>
      </c>
      <c r="B17" s="21">
        <f t="shared" si="3"/>
        <v>30</v>
      </c>
      <c r="C17" s="211"/>
      <c r="D17" s="218" t="s">
        <v>34</v>
      </c>
      <c r="E17" s="219">
        <f t="shared" si="1"/>
        <v>0</v>
      </c>
      <c r="F17" s="21">
        <f>'電気【※記入(変更)しない】'!U$31</f>
        <v>80</v>
      </c>
      <c r="G17" s="211"/>
      <c r="H17" s="221">
        <f t="shared" si="2"/>
        <v>0</v>
      </c>
      <c r="I17" s="222">
        <f t="shared" si="0"/>
        <v>0</v>
      </c>
    </row>
    <row r="18" spans="1:10" ht="18" customHeight="1">
      <c r="A18" s="54" t="str">
        <f>+'1小網８号'!A18</f>
        <v>令和９年１月</v>
      </c>
      <c r="B18" s="21">
        <f t="shared" si="3"/>
        <v>30</v>
      </c>
      <c r="C18" s="211"/>
      <c r="D18" s="218" t="s">
        <v>34</v>
      </c>
      <c r="E18" s="219">
        <f t="shared" si="1"/>
        <v>0</v>
      </c>
      <c r="F18" s="21">
        <f>'電気【※記入(変更)しない】'!W$31</f>
        <v>80</v>
      </c>
      <c r="G18" s="211"/>
      <c r="H18" s="221">
        <f t="shared" si="2"/>
        <v>0</v>
      </c>
      <c r="I18" s="222">
        <f t="shared" si="0"/>
        <v>0</v>
      </c>
    </row>
    <row r="19" spans="1:10" ht="18" customHeight="1">
      <c r="A19" s="54" t="str">
        <f>+'1小網８号'!A19</f>
        <v>令和９年２月</v>
      </c>
      <c r="B19" s="21">
        <f t="shared" si="3"/>
        <v>30</v>
      </c>
      <c r="C19" s="211"/>
      <c r="D19" s="218" t="s">
        <v>34</v>
      </c>
      <c r="E19" s="219">
        <f t="shared" si="1"/>
        <v>0</v>
      </c>
      <c r="F19" s="21">
        <f>'電気【※記入(変更)しない】'!Y$31</f>
        <v>80</v>
      </c>
      <c r="G19" s="211"/>
      <c r="H19" s="221">
        <f t="shared" si="2"/>
        <v>0</v>
      </c>
      <c r="I19" s="222">
        <f t="shared" si="0"/>
        <v>0</v>
      </c>
    </row>
    <row r="20" spans="1:10" ht="18" customHeight="1" thickBot="1">
      <c r="A20" s="54" t="str">
        <f>+'1小網８号'!A20</f>
        <v>令和９年３月</v>
      </c>
      <c r="B20" s="21">
        <f t="shared" si="3"/>
        <v>30</v>
      </c>
      <c r="C20" s="211"/>
      <c r="D20" s="220" t="s">
        <v>34</v>
      </c>
      <c r="E20" s="219">
        <f t="shared" si="1"/>
        <v>0</v>
      </c>
      <c r="F20" s="21">
        <f>'電気【※記入(変更)しない】'!AA$31</f>
        <v>80</v>
      </c>
      <c r="G20" s="211"/>
      <c r="H20" s="221">
        <f t="shared" si="2"/>
        <v>0</v>
      </c>
      <c r="I20" s="222">
        <f t="shared" si="0"/>
        <v>0</v>
      </c>
    </row>
    <row r="21" spans="1:10" ht="18" customHeight="1" thickBot="1">
      <c r="A21" s="26" t="s">
        <v>141</v>
      </c>
      <c r="B21" s="27"/>
      <c r="C21" s="28"/>
      <c r="D21" s="230"/>
      <c r="E21" s="234"/>
      <c r="F21" s="30">
        <f>SUM(F9:F20)</f>
        <v>960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292</v>
      </c>
    </row>
    <row r="3" spans="1:9" ht="18" customHeight="1">
      <c r="A3" s="1" t="s">
        <v>186</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133</v>
      </c>
      <c r="E8" s="17" t="s">
        <v>159</v>
      </c>
      <c r="F8" s="209" t="s">
        <v>135</v>
      </c>
      <c r="G8" s="15" t="s">
        <v>160</v>
      </c>
      <c r="H8" s="18" t="s">
        <v>139</v>
      </c>
      <c r="I8" s="19" t="s">
        <v>140</v>
      </c>
    </row>
    <row r="9" spans="1:9" ht="18" customHeight="1">
      <c r="A9" s="54" t="str">
        <f>+'1小網８号'!A9</f>
        <v>令和８年４月</v>
      </c>
      <c r="B9" s="21">
        <f>供給価格算定書【自動転記】!C29</f>
        <v>22</v>
      </c>
      <c r="C9" s="211"/>
      <c r="D9" s="228">
        <v>1</v>
      </c>
      <c r="E9" s="221">
        <f>IF(F9=0,B9*C9*D9*0.5,B9*C9*D9)</f>
        <v>0</v>
      </c>
      <c r="F9" s="21">
        <f>'電気【※記入(変更)しない】'!E$32</f>
        <v>600</v>
      </c>
      <c r="G9" s="211"/>
      <c r="H9" s="221">
        <f>F9*G9</f>
        <v>0</v>
      </c>
      <c r="I9" s="222">
        <f>ROUNDDOWN(SUM(E9,H9),0)</f>
        <v>0</v>
      </c>
    </row>
    <row r="10" spans="1:9" ht="18" customHeight="1">
      <c r="A10" s="54" t="str">
        <f>+'1小網８号'!A10</f>
        <v>令和８年５月</v>
      </c>
      <c r="B10" s="21">
        <f>B9</f>
        <v>22</v>
      </c>
      <c r="C10" s="211"/>
      <c r="D10" s="228">
        <v>1</v>
      </c>
      <c r="E10" s="221">
        <f t="shared" ref="E10:E20" si="0">IF(F10=0,B10*C10*D10*0.5,B10*C10*D10)</f>
        <v>0</v>
      </c>
      <c r="F10" s="21">
        <f>'電気【※記入(変更)しない】'!G$32</f>
        <v>600</v>
      </c>
      <c r="G10" s="211"/>
      <c r="H10" s="221">
        <f t="shared" ref="H10:H20" si="1">F10*G10</f>
        <v>0</v>
      </c>
      <c r="I10" s="222">
        <f t="shared" ref="I10:I20" si="2">ROUNDDOWN(SUM(E10,H10),0)</f>
        <v>0</v>
      </c>
    </row>
    <row r="11" spans="1:9" ht="18" customHeight="1">
      <c r="A11" s="54" t="str">
        <f>+'1小網８号'!A11</f>
        <v>令和８年６月</v>
      </c>
      <c r="B11" s="21">
        <f t="shared" ref="B11:B20" si="3">B10</f>
        <v>22</v>
      </c>
      <c r="C11" s="211"/>
      <c r="D11" s="228">
        <v>1</v>
      </c>
      <c r="E11" s="221">
        <f t="shared" si="0"/>
        <v>0</v>
      </c>
      <c r="F11" s="21">
        <f>'電気【※記入(変更)しない】'!I$32</f>
        <v>600</v>
      </c>
      <c r="G11" s="211"/>
      <c r="H11" s="221">
        <f t="shared" si="1"/>
        <v>0</v>
      </c>
      <c r="I11" s="222">
        <f t="shared" si="2"/>
        <v>0</v>
      </c>
    </row>
    <row r="12" spans="1:9" ht="18" customHeight="1">
      <c r="A12" s="54" t="str">
        <f>+'1小網８号'!A12</f>
        <v>令和８年７月</v>
      </c>
      <c r="B12" s="21">
        <f t="shared" si="3"/>
        <v>22</v>
      </c>
      <c r="C12" s="211"/>
      <c r="D12" s="228">
        <v>1</v>
      </c>
      <c r="E12" s="221">
        <f t="shared" si="0"/>
        <v>0</v>
      </c>
      <c r="F12" s="21">
        <f>'電気【※記入(変更)しない】'!K$32</f>
        <v>600</v>
      </c>
      <c r="G12" s="211"/>
      <c r="H12" s="221">
        <f t="shared" si="1"/>
        <v>0</v>
      </c>
      <c r="I12" s="222">
        <f t="shared" si="2"/>
        <v>0</v>
      </c>
    </row>
    <row r="13" spans="1:9" ht="18" customHeight="1">
      <c r="A13" s="54" t="str">
        <f>+'1小網８号'!A13</f>
        <v>令和８年８月</v>
      </c>
      <c r="B13" s="21">
        <f t="shared" si="3"/>
        <v>22</v>
      </c>
      <c r="C13" s="211"/>
      <c r="D13" s="228">
        <v>1</v>
      </c>
      <c r="E13" s="221">
        <f t="shared" si="0"/>
        <v>0</v>
      </c>
      <c r="F13" s="21">
        <f>'電気【※記入(変更)しない】'!M$32</f>
        <v>600</v>
      </c>
      <c r="G13" s="211"/>
      <c r="H13" s="221">
        <f t="shared" si="1"/>
        <v>0</v>
      </c>
      <c r="I13" s="222">
        <f t="shared" si="2"/>
        <v>0</v>
      </c>
    </row>
    <row r="14" spans="1:9" ht="18" customHeight="1">
      <c r="A14" s="54" t="str">
        <f>+'1小網８号'!A14</f>
        <v>令和８年９月</v>
      </c>
      <c r="B14" s="21">
        <f t="shared" si="3"/>
        <v>22</v>
      </c>
      <c r="C14" s="211"/>
      <c r="D14" s="228">
        <v>1</v>
      </c>
      <c r="E14" s="221">
        <f t="shared" si="0"/>
        <v>0</v>
      </c>
      <c r="F14" s="21">
        <f>'電気【※記入(変更)しない】'!O$32</f>
        <v>600</v>
      </c>
      <c r="G14" s="211"/>
      <c r="H14" s="221">
        <f t="shared" si="1"/>
        <v>0</v>
      </c>
      <c r="I14" s="222">
        <f t="shared" si="2"/>
        <v>0</v>
      </c>
    </row>
    <row r="15" spans="1:9" ht="18" customHeight="1">
      <c r="A15" s="54" t="str">
        <f>+'1小網８号'!A15</f>
        <v>令和８年１０月</v>
      </c>
      <c r="B15" s="21">
        <f t="shared" si="3"/>
        <v>22</v>
      </c>
      <c r="C15" s="211"/>
      <c r="D15" s="228">
        <v>1</v>
      </c>
      <c r="E15" s="221">
        <f t="shared" si="0"/>
        <v>0</v>
      </c>
      <c r="F15" s="21">
        <f>'電気【※記入(変更)しない】'!Q$32</f>
        <v>600</v>
      </c>
      <c r="G15" s="211"/>
      <c r="H15" s="221">
        <f t="shared" si="1"/>
        <v>0</v>
      </c>
      <c r="I15" s="222">
        <f t="shared" si="2"/>
        <v>0</v>
      </c>
    </row>
    <row r="16" spans="1:9" ht="18" customHeight="1">
      <c r="A16" s="54" t="str">
        <f>+'1小網８号'!A16</f>
        <v>令和８年１１月</v>
      </c>
      <c r="B16" s="21">
        <f t="shared" si="3"/>
        <v>22</v>
      </c>
      <c r="C16" s="211"/>
      <c r="D16" s="228">
        <v>1</v>
      </c>
      <c r="E16" s="221">
        <f t="shared" si="0"/>
        <v>0</v>
      </c>
      <c r="F16" s="21">
        <f>'電気【※記入(変更)しない】'!S$32</f>
        <v>600</v>
      </c>
      <c r="G16" s="211"/>
      <c r="H16" s="221">
        <f t="shared" si="1"/>
        <v>0</v>
      </c>
      <c r="I16" s="222">
        <f t="shared" si="2"/>
        <v>0</v>
      </c>
    </row>
    <row r="17" spans="1:10" ht="18" customHeight="1">
      <c r="A17" s="54" t="str">
        <f>+'1小網８号'!A17</f>
        <v>令和８年１２月</v>
      </c>
      <c r="B17" s="21">
        <f t="shared" si="3"/>
        <v>22</v>
      </c>
      <c r="C17" s="211"/>
      <c r="D17" s="228">
        <v>1</v>
      </c>
      <c r="E17" s="221">
        <f t="shared" si="0"/>
        <v>0</v>
      </c>
      <c r="F17" s="21">
        <f>'電気【※記入(変更)しない】'!U$32</f>
        <v>600</v>
      </c>
      <c r="G17" s="211"/>
      <c r="H17" s="221">
        <f t="shared" si="1"/>
        <v>0</v>
      </c>
      <c r="I17" s="222">
        <f t="shared" si="2"/>
        <v>0</v>
      </c>
    </row>
    <row r="18" spans="1:10" ht="18" customHeight="1">
      <c r="A18" s="54" t="str">
        <f>+'1小網８号'!A18</f>
        <v>令和９年１月</v>
      </c>
      <c r="B18" s="21">
        <f t="shared" si="3"/>
        <v>22</v>
      </c>
      <c r="C18" s="211"/>
      <c r="D18" s="228">
        <v>1</v>
      </c>
      <c r="E18" s="221">
        <f t="shared" si="0"/>
        <v>0</v>
      </c>
      <c r="F18" s="21">
        <f>'電気【※記入(変更)しない】'!W$32</f>
        <v>600</v>
      </c>
      <c r="G18" s="211"/>
      <c r="H18" s="221">
        <f t="shared" si="1"/>
        <v>0</v>
      </c>
      <c r="I18" s="222">
        <f t="shared" si="2"/>
        <v>0</v>
      </c>
    </row>
    <row r="19" spans="1:10" ht="18" customHeight="1">
      <c r="A19" s="54" t="str">
        <f>+'1小網８号'!A19</f>
        <v>令和９年２月</v>
      </c>
      <c r="B19" s="21">
        <f t="shared" si="3"/>
        <v>22</v>
      </c>
      <c r="C19" s="211"/>
      <c r="D19" s="228">
        <v>1</v>
      </c>
      <c r="E19" s="221">
        <f t="shared" si="0"/>
        <v>0</v>
      </c>
      <c r="F19" s="21">
        <f>'電気【※記入(変更)しない】'!Y$32</f>
        <v>600</v>
      </c>
      <c r="G19" s="211"/>
      <c r="H19" s="221">
        <f t="shared" si="1"/>
        <v>0</v>
      </c>
      <c r="I19" s="222">
        <f t="shared" si="2"/>
        <v>0</v>
      </c>
    </row>
    <row r="20" spans="1:10" ht="18" customHeight="1" thickBot="1">
      <c r="A20" s="54" t="str">
        <f>+'1小網８号'!A20</f>
        <v>令和９年３月</v>
      </c>
      <c r="B20" s="21">
        <f t="shared" si="3"/>
        <v>22</v>
      </c>
      <c r="C20" s="211"/>
      <c r="D20" s="228">
        <v>1</v>
      </c>
      <c r="E20" s="221">
        <f t="shared" si="0"/>
        <v>0</v>
      </c>
      <c r="F20" s="21">
        <f>'電気【※記入(変更)しない】'!AA$32</f>
        <v>600</v>
      </c>
      <c r="G20" s="211"/>
      <c r="H20" s="221">
        <f t="shared" si="1"/>
        <v>0</v>
      </c>
      <c r="I20" s="222">
        <f t="shared" si="2"/>
        <v>0</v>
      </c>
    </row>
    <row r="21" spans="1:10" ht="18" customHeight="1" thickBot="1">
      <c r="A21" s="26" t="s">
        <v>141</v>
      </c>
      <c r="B21" s="27"/>
      <c r="C21" s="28"/>
      <c r="D21" s="28"/>
      <c r="E21" s="29"/>
      <c r="F21" s="30">
        <f>SUM(F9:F20)</f>
        <v>7200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H2" s="239"/>
      <c r="I2" s="238" t="s">
        <v>266</v>
      </c>
    </row>
    <row r="3" spans="1:9" ht="18" customHeight="1">
      <c r="A3" s="1" t="s">
        <v>116</v>
      </c>
      <c r="C3" s="53"/>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
        <v>250</v>
      </c>
      <c r="B9" s="21">
        <f>供給価格算定書【自動転記】!C3</f>
        <v>15</v>
      </c>
      <c r="C9" s="211"/>
      <c r="D9" s="218" t="s">
        <v>34</v>
      </c>
      <c r="E9" s="219">
        <f>IF(F9=0,C9*0.5,C9)</f>
        <v>0</v>
      </c>
      <c r="F9" s="21">
        <f>'電気【※記入(変更)しない】'!E$6</f>
        <v>80</v>
      </c>
      <c r="G9" s="211"/>
      <c r="H9" s="221">
        <f>F9*G9</f>
        <v>0</v>
      </c>
      <c r="I9" s="222">
        <f t="shared" ref="I9:I20" si="0">ROUNDDOWN(SUM(E9,H9),0)</f>
        <v>0</v>
      </c>
    </row>
    <row r="10" spans="1:9" ht="18" customHeight="1">
      <c r="A10" s="54" t="s">
        <v>251</v>
      </c>
      <c r="B10" s="21">
        <f>B9</f>
        <v>15</v>
      </c>
      <c r="C10" s="211"/>
      <c r="D10" s="218" t="s">
        <v>34</v>
      </c>
      <c r="E10" s="219">
        <f t="shared" ref="E10:E20" si="1">IF(F10=0,C10*0.5,C10)</f>
        <v>0</v>
      </c>
      <c r="F10" s="21">
        <f>'電気【※記入(変更)しない】'!G$6</f>
        <v>80</v>
      </c>
      <c r="G10" s="211"/>
      <c r="H10" s="221">
        <f t="shared" ref="H10:H20" si="2">F10*G10</f>
        <v>0</v>
      </c>
      <c r="I10" s="222">
        <f t="shared" si="0"/>
        <v>0</v>
      </c>
    </row>
    <row r="11" spans="1:9" ht="18" customHeight="1">
      <c r="A11" s="54" t="s">
        <v>252</v>
      </c>
      <c r="B11" s="21">
        <f t="shared" ref="B11:B20" si="3">B10</f>
        <v>15</v>
      </c>
      <c r="C11" s="211"/>
      <c r="D11" s="218" t="s">
        <v>34</v>
      </c>
      <c r="E11" s="219">
        <f t="shared" si="1"/>
        <v>0</v>
      </c>
      <c r="F11" s="21">
        <f>'電気【※記入(変更)しない】'!I$6</f>
        <v>80</v>
      </c>
      <c r="G11" s="211"/>
      <c r="H11" s="221">
        <f t="shared" si="2"/>
        <v>0</v>
      </c>
      <c r="I11" s="222">
        <f t="shared" si="0"/>
        <v>0</v>
      </c>
    </row>
    <row r="12" spans="1:9" ht="18" customHeight="1">
      <c r="A12" s="54" t="s">
        <v>253</v>
      </c>
      <c r="B12" s="21">
        <f t="shared" si="3"/>
        <v>15</v>
      </c>
      <c r="C12" s="211"/>
      <c r="D12" s="218" t="s">
        <v>34</v>
      </c>
      <c r="E12" s="219">
        <f t="shared" si="1"/>
        <v>0</v>
      </c>
      <c r="F12" s="21">
        <f>'電気【※記入(変更)しない】'!K$6</f>
        <v>80</v>
      </c>
      <c r="G12" s="211"/>
      <c r="H12" s="221">
        <f t="shared" si="2"/>
        <v>0</v>
      </c>
      <c r="I12" s="222">
        <f t="shared" si="0"/>
        <v>0</v>
      </c>
    </row>
    <row r="13" spans="1:9" ht="18" customHeight="1">
      <c r="A13" s="54" t="s">
        <v>254</v>
      </c>
      <c r="B13" s="21">
        <f t="shared" si="3"/>
        <v>15</v>
      </c>
      <c r="C13" s="211"/>
      <c r="D13" s="218" t="s">
        <v>34</v>
      </c>
      <c r="E13" s="219">
        <f t="shared" si="1"/>
        <v>0</v>
      </c>
      <c r="F13" s="21">
        <f>'電気【※記入(変更)しない】'!M$6</f>
        <v>80</v>
      </c>
      <c r="G13" s="211"/>
      <c r="H13" s="221">
        <f t="shared" si="2"/>
        <v>0</v>
      </c>
      <c r="I13" s="222">
        <f t="shared" si="0"/>
        <v>0</v>
      </c>
    </row>
    <row r="14" spans="1:9" ht="18" customHeight="1">
      <c r="A14" s="54" t="s">
        <v>255</v>
      </c>
      <c r="B14" s="21">
        <f t="shared" si="3"/>
        <v>15</v>
      </c>
      <c r="C14" s="211"/>
      <c r="D14" s="218" t="s">
        <v>34</v>
      </c>
      <c r="E14" s="219">
        <f t="shared" si="1"/>
        <v>0</v>
      </c>
      <c r="F14" s="21">
        <f>'電気【※記入(変更)しない】'!O$6</f>
        <v>80</v>
      </c>
      <c r="G14" s="211"/>
      <c r="H14" s="221">
        <f t="shared" si="2"/>
        <v>0</v>
      </c>
      <c r="I14" s="222">
        <f t="shared" si="0"/>
        <v>0</v>
      </c>
    </row>
    <row r="15" spans="1:9" ht="18" customHeight="1">
      <c r="A15" s="54" t="s">
        <v>256</v>
      </c>
      <c r="B15" s="21">
        <f t="shared" si="3"/>
        <v>15</v>
      </c>
      <c r="C15" s="211"/>
      <c r="D15" s="218" t="s">
        <v>34</v>
      </c>
      <c r="E15" s="219">
        <f t="shared" si="1"/>
        <v>0</v>
      </c>
      <c r="F15" s="21">
        <f>'電気【※記入(変更)しない】'!Q$6</f>
        <v>80</v>
      </c>
      <c r="G15" s="211"/>
      <c r="H15" s="221">
        <f t="shared" si="2"/>
        <v>0</v>
      </c>
      <c r="I15" s="222">
        <f t="shared" si="0"/>
        <v>0</v>
      </c>
    </row>
    <row r="16" spans="1:9" ht="18" customHeight="1">
      <c r="A16" s="54" t="s">
        <v>257</v>
      </c>
      <c r="B16" s="21">
        <f t="shared" si="3"/>
        <v>15</v>
      </c>
      <c r="C16" s="211"/>
      <c r="D16" s="218" t="s">
        <v>34</v>
      </c>
      <c r="E16" s="219">
        <f t="shared" si="1"/>
        <v>0</v>
      </c>
      <c r="F16" s="21">
        <f>'電気【※記入(変更)しない】'!S$6</f>
        <v>80</v>
      </c>
      <c r="G16" s="211"/>
      <c r="H16" s="221">
        <f t="shared" si="2"/>
        <v>0</v>
      </c>
      <c r="I16" s="222">
        <f t="shared" si="0"/>
        <v>0</v>
      </c>
    </row>
    <row r="17" spans="1:10" ht="18" customHeight="1">
      <c r="A17" s="54" t="s">
        <v>258</v>
      </c>
      <c r="B17" s="21">
        <f t="shared" si="3"/>
        <v>15</v>
      </c>
      <c r="C17" s="211"/>
      <c r="D17" s="218" t="s">
        <v>34</v>
      </c>
      <c r="E17" s="219">
        <f t="shared" si="1"/>
        <v>0</v>
      </c>
      <c r="F17" s="21">
        <f>'電気【※記入(変更)しない】'!U$6</f>
        <v>80</v>
      </c>
      <c r="G17" s="211"/>
      <c r="H17" s="221">
        <f t="shared" si="2"/>
        <v>0</v>
      </c>
      <c r="I17" s="222">
        <f t="shared" si="0"/>
        <v>0</v>
      </c>
    </row>
    <row r="18" spans="1:10" ht="18" customHeight="1">
      <c r="A18" s="54" t="s">
        <v>259</v>
      </c>
      <c r="B18" s="21">
        <f t="shared" si="3"/>
        <v>15</v>
      </c>
      <c r="C18" s="211"/>
      <c r="D18" s="218" t="s">
        <v>34</v>
      </c>
      <c r="E18" s="219">
        <f t="shared" si="1"/>
        <v>0</v>
      </c>
      <c r="F18" s="21">
        <f>'電気【※記入(変更)しない】'!W$6</f>
        <v>80</v>
      </c>
      <c r="G18" s="211"/>
      <c r="H18" s="221">
        <f t="shared" si="2"/>
        <v>0</v>
      </c>
      <c r="I18" s="222">
        <f t="shared" si="0"/>
        <v>0</v>
      </c>
    </row>
    <row r="19" spans="1:10" ht="18" customHeight="1">
      <c r="A19" s="54" t="s">
        <v>260</v>
      </c>
      <c r="B19" s="21">
        <f t="shared" si="3"/>
        <v>15</v>
      </c>
      <c r="C19" s="211"/>
      <c r="D19" s="218" t="s">
        <v>34</v>
      </c>
      <c r="E19" s="219">
        <f t="shared" si="1"/>
        <v>0</v>
      </c>
      <c r="F19" s="21">
        <f>'電気【※記入(変更)しない】'!Y$6</f>
        <v>80</v>
      </c>
      <c r="G19" s="211"/>
      <c r="H19" s="221">
        <f t="shared" si="2"/>
        <v>0</v>
      </c>
      <c r="I19" s="222">
        <f t="shared" si="0"/>
        <v>0</v>
      </c>
    </row>
    <row r="20" spans="1:10" ht="18" customHeight="1" thickBot="1">
      <c r="A20" s="54" t="s">
        <v>261</v>
      </c>
      <c r="B20" s="21">
        <f t="shared" si="3"/>
        <v>15</v>
      </c>
      <c r="C20" s="211"/>
      <c r="D20" s="220" t="s">
        <v>34</v>
      </c>
      <c r="E20" s="219">
        <f t="shared" si="1"/>
        <v>0</v>
      </c>
      <c r="F20" s="21">
        <f>'電気【※記入(変更)しない】'!AA$6</f>
        <v>80</v>
      </c>
      <c r="G20" s="211"/>
      <c r="H20" s="221">
        <f t="shared" si="2"/>
        <v>0</v>
      </c>
      <c r="I20" s="222">
        <f t="shared" si="0"/>
        <v>0</v>
      </c>
    </row>
    <row r="21" spans="1:10" ht="18" customHeight="1" thickBot="1">
      <c r="A21" s="26" t="s">
        <v>141</v>
      </c>
      <c r="B21" s="27"/>
      <c r="C21" s="28"/>
      <c r="D21" s="28"/>
      <c r="E21" s="50"/>
      <c r="F21" s="30">
        <f>SUM(F9:F20)</f>
        <v>960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8:I28"/>
    <mergeCell ref="A29:I29"/>
  </mergeCells>
  <phoneticPr fontId="3"/>
  <pageMargins left="0.70866141732283472" right="0.5118110236220472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sheetPr>
  <dimension ref="A1:J32"/>
  <sheetViews>
    <sheetView workbookViewId="0">
      <selection activeCell="F8" sqref="F8"/>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293</v>
      </c>
    </row>
    <row r="3" spans="1:9" ht="18" customHeight="1">
      <c r="A3" s="1" t="s">
        <v>187</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133</v>
      </c>
      <c r="E8" s="17" t="s">
        <v>159</v>
      </c>
      <c r="F8" s="209" t="s">
        <v>135</v>
      </c>
      <c r="G8" s="15" t="s">
        <v>160</v>
      </c>
      <c r="H8" s="18" t="s">
        <v>139</v>
      </c>
      <c r="I8" s="19" t="s">
        <v>140</v>
      </c>
    </row>
    <row r="9" spans="1:9" ht="18" customHeight="1">
      <c r="A9" s="54" t="str">
        <f>+'1小網８号'!A9</f>
        <v>令和８年４月</v>
      </c>
      <c r="B9" s="21">
        <f>供給価格算定書【自動転記】!C30</f>
        <v>3</v>
      </c>
      <c r="C9" s="211"/>
      <c r="D9" s="228">
        <v>1</v>
      </c>
      <c r="E9" s="221">
        <f>IF(F9=0,B9*C9*D9*0.5,B9*C9*D9)</f>
        <v>0</v>
      </c>
      <c r="F9" s="21">
        <f>'電気【※記入(変更)しない】'!E$33</f>
        <v>1</v>
      </c>
      <c r="G9" s="211"/>
      <c r="H9" s="221">
        <f>F9*G9</f>
        <v>0</v>
      </c>
      <c r="I9" s="222">
        <f>ROUNDDOWN(SUM(E9,H9),0)</f>
        <v>0</v>
      </c>
    </row>
    <row r="10" spans="1:9" ht="18" customHeight="1">
      <c r="A10" s="54" t="str">
        <f>+'1小網８号'!A10</f>
        <v>令和８年５月</v>
      </c>
      <c r="B10" s="21">
        <f>B9</f>
        <v>3</v>
      </c>
      <c r="C10" s="211"/>
      <c r="D10" s="228">
        <v>1</v>
      </c>
      <c r="E10" s="221">
        <f t="shared" ref="E10:E20" si="0">IF(F10=0,B10*C10*D10*0.5,B10*C10*D10)</f>
        <v>0</v>
      </c>
      <c r="F10" s="21">
        <f>'電気【※記入(変更)しない】'!G$33</f>
        <v>1</v>
      </c>
      <c r="G10" s="211"/>
      <c r="H10" s="221">
        <f t="shared" ref="H10:H20" si="1">F10*G10</f>
        <v>0</v>
      </c>
      <c r="I10" s="222">
        <f t="shared" ref="I10:I20" si="2">ROUNDDOWN(SUM(E10,H10),0)</f>
        <v>0</v>
      </c>
    </row>
    <row r="11" spans="1:9" ht="18" customHeight="1">
      <c r="A11" s="54" t="str">
        <f>+'1小網８号'!A11</f>
        <v>令和８年６月</v>
      </c>
      <c r="B11" s="21">
        <f t="shared" ref="B11:B20" si="3">B10</f>
        <v>3</v>
      </c>
      <c r="C11" s="211"/>
      <c r="D11" s="228">
        <v>1</v>
      </c>
      <c r="E11" s="221">
        <f t="shared" si="0"/>
        <v>0</v>
      </c>
      <c r="F11" s="21">
        <f>'電気【※記入(変更)しない】'!I$33</f>
        <v>1</v>
      </c>
      <c r="G11" s="211"/>
      <c r="H11" s="221">
        <f t="shared" si="1"/>
        <v>0</v>
      </c>
      <c r="I11" s="222">
        <f t="shared" si="2"/>
        <v>0</v>
      </c>
    </row>
    <row r="12" spans="1:9" ht="18" customHeight="1">
      <c r="A12" s="54" t="str">
        <f>+'1小網８号'!A12</f>
        <v>令和８年７月</v>
      </c>
      <c r="B12" s="21">
        <f t="shared" si="3"/>
        <v>3</v>
      </c>
      <c r="C12" s="211"/>
      <c r="D12" s="228">
        <v>1</v>
      </c>
      <c r="E12" s="221">
        <f t="shared" si="0"/>
        <v>0</v>
      </c>
      <c r="F12" s="21">
        <f>'電気【※記入(変更)しない】'!K$33</f>
        <v>1</v>
      </c>
      <c r="G12" s="211"/>
      <c r="H12" s="221">
        <f t="shared" si="1"/>
        <v>0</v>
      </c>
      <c r="I12" s="222">
        <f t="shared" si="2"/>
        <v>0</v>
      </c>
    </row>
    <row r="13" spans="1:9" ht="18" customHeight="1">
      <c r="A13" s="54" t="str">
        <f>+'1小網８号'!A13</f>
        <v>令和８年８月</v>
      </c>
      <c r="B13" s="21">
        <f t="shared" si="3"/>
        <v>3</v>
      </c>
      <c r="C13" s="211"/>
      <c r="D13" s="228">
        <v>1</v>
      </c>
      <c r="E13" s="221">
        <f t="shared" si="0"/>
        <v>0</v>
      </c>
      <c r="F13" s="21">
        <f>'電気【※記入(変更)しない】'!M$33</f>
        <v>1</v>
      </c>
      <c r="G13" s="211"/>
      <c r="H13" s="221">
        <f t="shared" si="1"/>
        <v>0</v>
      </c>
      <c r="I13" s="222">
        <f t="shared" si="2"/>
        <v>0</v>
      </c>
    </row>
    <row r="14" spans="1:9" ht="18" customHeight="1">
      <c r="A14" s="54" t="str">
        <f>+'1小網８号'!A14</f>
        <v>令和８年９月</v>
      </c>
      <c r="B14" s="21">
        <f t="shared" si="3"/>
        <v>3</v>
      </c>
      <c r="C14" s="211"/>
      <c r="D14" s="228">
        <v>1</v>
      </c>
      <c r="E14" s="221">
        <f t="shared" si="0"/>
        <v>0</v>
      </c>
      <c r="F14" s="21">
        <f>'電気【※記入(変更)しない】'!O$33</f>
        <v>1</v>
      </c>
      <c r="G14" s="211"/>
      <c r="H14" s="221">
        <f t="shared" si="1"/>
        <v>0</v>
      </c>
      <c r="I14" s="222">
        <f t="shared" si="2"/>
        <v>0</v>
      </c>
    </row>
    <row r="15" spans="1:9" ht="18" customHeight="1">
      <c r="A15" s="54" t="str">
        <f>+'1小網８号'!A15</f>
        <v>令和８年１０月</v>
      </c>
      <c r="B15" s="21">
        <f t="shared" si="3"/>
        <v>3</v>
      </c>
      <c r="C15" s="211"/>
      <c r="D15" s="228">
        <v>1</v>
      </c>
      <c r="E15" s="221">
        <f t="shared" si="0"/>
        <v>0</v>
      </c>
      <c r="F15" s="21">
        <f>'電気【※記入(変更)しない】'!Q$33</f>
        <v>1</v>
      </c>
      <c r="G15" s="211"/>
      <c r="H15" s="221">
        <f t="shared" si="1"/>
        <v>0</v>
      </c>
      <c r="I15" s="222">
        <f t="shared" si="2"/>
        <v>0</v>
      </c>
    </row>
    <row r="16" spans="1:9" ht="18" customHeight="1">
      <c r="A16" s="54" t="str">
        <f>+'1小網８号'!A16</f>
        <v>令和８年１１月</v>
      </c>
      <c r="B16" s="21">
        <f t="shared" si="3"/>
        <v>3</v>
      </c>
      <c r="C16" s="211"/>
      <c r="D16" s="228">
        <v>1</v>
      </c>
      <c r="E16" s="221">
        <f t="shared" si="0"/>
        <v>0</v>
      </c>
      <c r="F16" s="21">
        <f>'電気【※記入(変更)しない】'!S$33</f>
        <v>1</v>
      </c>
      <c r="G16" s="211"/>
      <c r="H16" s="221">
        <f t="shared" si="1"/>
        <v>0</v>
      </c>
      <c r="I16" s="222">
        <f t="shared" si="2"/>
        <v>0</v>
      </c>
    </row>
    <row r="17" spans="1:10" ht="18" customHeight="1">
      <c r="A17" s="54" t="str">
        <f>+'1小網８号'!A17</f>
        <v>令和８年１２月</v>
      </c>
      <c r="B17" s="21">
        <f t="shared" si="3"/>
        <v>3</v>
      </c>
      <c r="C17" s="211"/>
      <c r="D17" s="228">
        <v>1</v>
      </c>
      <c r="E17" s="221">
        <f t="shared" si="0"/>
        <v>0</v>
      </c>
      <c r="F17" s="21">
        <f>'電気【※記入(変更)しない】'!U$33</f>
        <v>1</v>
      </c>
      <c r="G17" s="211"/>
      <c r="H17" s="221">
        <f t="shared" si="1"/>
        <v>0</v>
      </c>
      <c r="I17" s="222">
        <f t="shared" si="2"/>
        <v>0</v>
      </c>
    </row>
    <row r="18" spans="1:10" ht="18" customHeight="1">
      <c r="A18" s="54" t="str">
        <f>+'1小網８号'!A18</f>
        <v>令和９年１月</v>
      </c>
      <c r="B18" s="21">
        <f t="shared" si="3"/>
        <v>3</v>
      </c>
      <c r="C18" s="211"/>
      <c r="D18" s="228">
        <v>1</v>
      </c>
      <c r="E18" s="221">
        <f t="shared" si="0"/>
        <v>0</v>
      </c>
      <c r="F18" s="21">
        <f>'電気【※記入(変更)しない】'!W$33</f>
        <v>1</v>
      </c>
      <c r="G18" s="211"/>
      <c r="H18" s="221">
        <f t="shared" si="1"/>
        <v>0</v>
      </c>
      <c r="I18" s="222">
        <f t="shared" si="2"/>
        <v>0</v>
      </c>
    </row>
    <row r="19" spans="1:10" ht="18" customHeight="1">
      <c r="A19" s="54" t="str">
        <f>+'1小網８号'!A19</f>
        <v>令和９年２月</v>
      </c>
      <c r="B19" s="21">
        <f t="shared" si="3"/>
        <v>3</v>
      </c>
      <c r="C19" s="211"/>
      <c r="D19" s="228">
        <v>1</v>
      </c>
      <c r="E19" s="221">
        <f t="shared" si="0"/>
        <v>0</v>
      </c>
      <c r="F19" s="21">
        <f>'電気【※記入(変更)しない】'!Y$33</f>
        <v>1</v>
      </c>
      <c r="G19" s="211"/>
      <c r="H19" s="221">
        <f t="shared" si="1"/>
        <v>0</v>
      </c>
      <c r="I19" s="222">
        <f t="shared" si="2"/>
        <v>0</v>
      </c>
    </row>
    <row r="20" spans="1:10" ht="18" customHeight="1" thickBot="1">
      <c r="A20" s="54" t="str">
        <f>+'1小網８号'!A20</f>
        <v>令和９年３月</v>
      </c>
      <c r="B20" s="21">
        <f t="shared" si="3"/>
        <v>3</v>
      </c>
      <c r="C20" s="211"/>
      <c r="D20" s="228">
        <v>1</v>
      </c>
      <c r="E20" s="221">
        <f t="shared" si="0"/>
        <v>0</v>
      </c>
      <c r="F20" s="21">
        <f>'電気【※記入(変更)しない】'!AA$33</f>
        <v>1</v>
      </c>
      <c r="G20" s="211"/>
      <c r="H20" s="221">
        <f t="shared" si="1"/>
        <v>0</v>
      </c>
      <c r="I20" s="222">
        <f t="shared" si="2"/>
        <v>0</v>
      </c>
    </row>
    <row r="21" spans="1:10" ht="18" customHeight="1" thickBot="1">
      <c r="A21" s="26" t="s">
        <v>141</v>
      </c>
      <c r="B21" s="27"/>
      <c r="C21" s="28"/>
      <c r="D21" s="230"/>
      <c r="E21" s="223"/>
      <c r="F21" s="30">
        <f>SUM(F9:F20)</f>
        <v>12</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1"/>
  </sheetPr>
  <dimension ref="A2:L34"/>
  <sheetViews>
    <sheetView workbookViewId="0"/>
  </sheetViews>
  <sheetFormatPr defaultRowHeight="13"/>
  <cols>
    <col min="1" max="1" width="13.6328125" style="1" customWidth="1"/>
    <col min="2" max="3" width="10.453125" style="1" customWidth="1"/>
    <col min="4" max="4" width="5.453125" style="1" customWidth="1"/>
    <col min="5" max="5" width="11.453125" style="33" customWidth="1"/>
    <col min="6" max="6" width="15.453125" style="1" customWidth="1"/>
    <col min="7" max="7" width="11.453125" style="1" customWidth="1"/>
    <col min="8" max="8" width="9.08984375" style="1" customWidth="1"/>
    <col min="9" max="9" width="9.453125" style="1" customWidth="1"/>
    <col min="10" max="10" width="13.453125" style="1" customWidth="1"/>
    <col min="11" max="11" width="17.36328125" style="1" customWidth="1"/>
    <col min="12" max="12" width="4.6328125" style="1" customWidth="1"/>
    <col min="13" max="258" width="9" style="1"/>
    <col min="259" max="259" width="13.6328125" style="1" customWidth="1"/>
    <col min="260" max="262" width="10.453125" style="1" customWidth="1"/>
    <col min="263" max="263" width="18.90625" style="1" customWidth="1"/>
    <col min="264" max="264" width="15.453125" style="1" customWidth="1"/>
    <col min="265" max="265" width="10.453125" style="1" customWidth="1"/>
    <col min="266" max="266" width="15.08984375" style="1" customWidth="1"/>
    <col min="267" max="267" width="17.36328125" style="1" customWidth="1"/>
    <col min="268" max="268" width="4.6328125" style="1" customWidth="1"/>
    <col min="269" max="514" width="9" style="1"/>
    <col min="515" max="515" width="13.6328125" style="1" customWidth="1"/>
    <col min="516" max="518" width="10.453125" style="1" customWidth="1"/>
    <col min="519" max="519" width="18.90625" style="1" customWidth="1"/>
    <col min="520" max="520" width="15.453125" style="1" customWidth="1"/>
    <col min="521" max="521" width="10.453125" style="1" customWidth="1"/>
    <col min="522" max="522" width="15.08984375" style="1" customWidth="1"/>
    <col min="523" max="523" width="17.36328125" style="1" customWidth="1"/>
    <col min="524" max="524" width="4.6328125" style="1" customWidth="1"/>
    <col min="525" max="770" width="9" style="1"/>
    <col min="771" max="771" width="13.6328125" style="1" customWidth="1"/>
    <col min="772" max="774" width="10.453125" style="1" customWidth="1"/>
    <col min="775" max="775" width="18.90625" style="1" customWidth="1"/>
    <col min="776" max="776" width="15.453125" style="1" customWidth="1"/>
    <col min="777" max="777" width="10.453125" style="1" customWidth="1"/>
    <col min="778" max="778" width="15.08984375" style="1" customWidth="1"/>
    <col min="779" max="779" width="17.36328125" style="1" customWidth="1"/>
    <col min="780" max="780" width="4.6328125" style="1" customWidth="1"/>
    <col min="781" max="1026" width="9" style="1"/>
    <col min="1027" max="1027" width="13.6328125" style="1" customWidth="1"/>
    <col min="1028" max="1030" width="10.453125" style="1" customWidth="1"/>
    <col min="1031" max="1031" width="18.90625" style="1" customWidth="1"/>
    <col min="1032" max="1032" width="15.453125" style="1" customWidth="1"/>
    <col min="1033" max="1033" width="10.453125" style="1" customWidth="1"/>
    <col min="1034" max="1034" width="15.08984375" style="1" customWidth="1"/>
    <col min="1035" max="1035" width="17.36328125" style="1" customWidth="1"/>
    <col min="1036" max="1036" width="4.6328125" style="1" customWidth="1"/>
    <col min="1037" max="1282" width="9" style="1"/>
    <col min="1283" max="1283" width="13.6328125" style="1" customWidth="1"/>
    <col min="1284" max="1286" width="10.453125" style="1" customWidth="1"/>
    <col min="1287" max="1287" width="18.90625" style="1" customWidth="1"/>
    <col min="1288" max="1288" width="15.453125" style="1" customWidth="1"/>
    <col min="1289" max="1289" width="10.453125" style="1" customWidth="1"/>
    <col min="1290" max="1290" width="15.08984375" style="1" customWidth="1"/>
    <col min="1291" max="1291" width="17.36328125" style="1" customWidth="1"/>
    <col min="1292" max="1292" width="4.6328125" style="1" customWidth="1"/>
    <col min="1293" max="1538" width="9" style="1"/>
    <col min="1539" max="1539" width="13.6328125" style="1" customWidth="1"/>
    <col min="1540" max="1542" width="10.453125" style="1" customWidth="1"/>
    <col min="1543" max="1543" width="18.90625" style="1" customWidth="1"/>
    <col min="1544" max="1544" width="15.453125" style="1" customWidth="1"/>
    <col min="1545" max="1545" width="10.453125" style="1" customWidth="1"/>
    <col min="1546" max="1546" width="15.08984375" style="1" customWidth="1"/>
    <col min="1547" max="1547" width="17.36328125" style="1" customWidth="1"/>
    <col min="1548" max="1548" width="4.6328125" style="1" customWidth="1"/>
    <col min="1549" max="1794" width="9" style="1"/>
    <col min="1795" max="1795" width="13.6328125" style="1" customWidth="1"/>
    <col min="1796" max="1798" width="10.453125" style="1" customWidth="1"/>
    <col min="1799" max="1799" width="18.90625" style="1" customWidth="1"/>
    <col min="1800" max="1800" width="15.453125" style="1" customWidth="1"/>
    <col min="1801" max="1801" width="10.453125" style="1" customWidth="1"/>
    <col min="1802" max="1802" width="15.08984375" style="1" customWidth="1"/>
    <col min="1803" max="1803" width="17.36328125" style="1" customWidth="1"/>
    <col min="1804" max="1804" width="4.6328125" style="1" customWidth="1"/>
    <col min="1805" max="2050" width="9" style="1"/>
    <col min="2051" max="2051" width="13.6328125" style="1" customWidth="1"/>
    <col min="2052" max="2054" width="10.453125" style="1" customWidth="1"/>
    <col min="2055" max="2055" width="18.90625" style="1" customWidth="1"/>
    <col min="2056" max="2056" width="15.453125" style="1" customWidth="1"/>
    <col min="2057" max="2057" width="10.453125" style="1" customWidth="1"/>
    <col min="2058" max="2058" width="15.08984375" style="1" customWidth="1"/>
    <col min="2059" max="2059" width="17.36328125" style="1" customWidth="1"/>
    <col min="2060" max="2060" width="4.6328125" style="1" customWidth="1"/>
    <col min="2061" max="2306" width="9" style="1"/>
    <col min="2307" max="2307" width="13.6328125" style="1" customWidth="1"/>
    <col min="2308" max="2310" width="10.453125" style="1" customWidth="1"/>
    <col min="2311" max="2311" width="18.90625" style="1" customWidth="1"/>
    <col min="2312" max="2312" width="15.453125" style="1" customWidth="1"/>
    <col min="2313" max="2313" width="10.453125" style="1" customWidth="1"/>
    <col min="2314" max="2314" width="15.08984375" style="1" customWidth="1"/>
    <col min="2315" max="2315" width="17.36328125" style="1" customWidth="1"/>
    <col min="2316" max="2316" width="4.6328125" style="1" customWidth="1"/>
    <col min="2317" max="2562" width="9" style="1"/>
    <col min="2563" max="2563" width="13.6328125" style="1" customWidth="1"/>
    <col min="2564" max="2566" width="10.453125" style="1" customWidth="1"/>
    <col min="2567" max="2567" width="18.90625" style="1" customWidth="1"/>
    <col min="2568" max="2568" width="15.453125" style="1" customWidth="1"/>
    <col min="2569" max="2569" width="10.453125" style="1" customWidth="1"/>
    <col min="2570" max="2570" width="15.08984375" style="1" customWidth="1"/>
    <col min="2571" max="2571" width="17.36328125" style="1" customWidth="1"/>
    <col min="2572" max="2572" width="4.6328125" style="1" customWidth="1"/>
    <col min="2573" max="2818" width="9" style="1"/>
    <col min="2819" max="2819" width="13.6328125" style="1" customWidth="1"/>
    <col min="2820" max="2822" width="10.453125" style="1" customWidth="1"/>
    <col min="2823" max="2823" width="18.90625" style="1" customWidth="1"/>
    <col min="2824" max="2824" width="15.453125" style="1" customWidth="1"/>
    <col min="2825" max="2825" width="10.453125" style="1" customWidth="1"/>
    <col min="2826" max="2826" width="15.08984375" style="1" customWidth="1"/>
    <col min="2827" max="2827" width="17.36328125" style="1" customWidth="1"/>
    <col min="2828" max="2828" width="4.6328125" style="1" customWidth="1"/>
    <col min="2829" max="3074" width="9" style="1"/>
    <col min="3075" max="3075" width="13.6328125" style="1" customWidth="1"/>
    <col min="3076" max="3078" width="10.453125" style="1" customWidth="1"/>
    <col min="3079" max="3079" width="18.90625" style="1" customWidth="1"/>
    <col min="3080" max="3080" width="15.453125" style="1" customWidth="1"/>
    <col min="3081" max="3081" width="10.453125" style="1" customWidth="1"/>
    <col min="3082" max="3082" width="15.08984375" style="1" customWidth="1"/>
    <col min="3083" max="3083" width="17.36328125" style="1" customWidth="1"/>
    <col min="3084" max="3084" width="4.6328125" style="1" customWidth="1"/>
    <col min="3085" max="3330" width="9" style="1"/>
    <col min="3331" max="3331" width="13.6328125" style="1" customWidth="1"/>
    <col min="3332" max="3334" width="10.453125" style="1" customWidth="1"/>
    <col min="3335" max="3335" width="18.90625" style="1" customWidth="1"/>
    <col min="3336" max="3336" width="15.453125" style="1" customWidth="1"/>
    <col min="3337" max="3337" width="10.453125" style="1" customWidth="1"/>
    <col min="3338" max="3338" width="15.08984375" style="1" customWidth="1"/>
    <col min="3339" max="3339" width="17.36328125" style="1" customWidth="1"/>
    <col min="3340" max="3340" width="4.6328125" style="1" customWidth="1"/>
    <col min="3341" max="3586" width="9" style="1"/>
    <col min="3587" max="3587" width="13.6328125" style="1" customWidth="1"/>
    <col min="3588" max="3590" width="10.453125" style="1" customWidth="1"/>
    <col min="3591" max="3591" width="18.90625" style="1" customWidth="1"/>
    <col min="3592" max="3592" width="15.453125" style="1" customWidth="1"/>
    <col min="3593" max="3593" width="10.453125" style="1" customWidth="1"/>
    <col min="3594" max="3594" width="15.08984375" style="1" customWidth="1"/>
    <col min="3595" max="3595" width="17.36328125" style="1" customWidth="1"/>
    <col min="3596" max="3596" width="4.6328125" style="1" customWidth="1"/>
    <col min="3597" max="3842" width="9" style="1"/>
    <col min="3843" max="3843" width="13.6328125" style="1" customWidth="1"/>
    <col min="3844" max="3846" width="10.453125" style="1" customWidth="1"/>
    <col min="3847" max="3847" width="18.90625" style="1" customWidth="1"/>
    <col min="3848" max="3848" width="15.453125" style="1" customWidth="1"/>
    <col min="3849" max="3849" width="10.453125" style="1" customWidth="1"/>
    <col min="3850" max="3850" width="15.08984375" style="1" customWidth="1"/>
    <col min="3851" max="3851" width="17.36328125" style="1" customWidth="1"/>
    <col min="3852" max="3852" width="4.6328125" style="1" customWidth="1"/>
    <col min="3853" max="4098" width="9" style="1"/>
    <col min="4099" max="4099" width="13.6328125" style="1" customWidth="1"/>
    <col min="4100" max="4102" width="10.453125" style="1" customWidth="1"/>
    <col min="4103" max="4103" width="18.90625" style="1" customWidth="1"/>
    <col min="4104" max="4104" width="15.453125" style="1" customWidth="1"/>
    <col min="4105" max="4105" width="10.453125" style="1" customWidth="1"/>
    <col min="4106" max="4106" width="15.08984375" style="1" customWidth="1"/>
    <col min="4107" max="4107" width="17.36328125" style="1" customWidth="1"/>
    <col min="4108" max="4108" width="4.6328125" style="1" customWidth="1"/>
    <col min="4109" max="4354" width="9" style="1"/>
    <col min="4355" max="4355" width="13.6328125" style="1" customWidth="1"/>
    <col min="4356" max="4358" width="10.453125" style="1" customWidth="1"/>
    <col min="4359" max="4359" width="18.90625" style="1" customWidth="1"/>
    <col min="4360" max="4360" width="15.453125" style="1" customWidth="1"/>
    <col min="4361" max="4361" width="10.453125" style="1" customWidth="1"/>
    <col min="4362" max="4362" width="15.08984375" style="1" customWidth="1"/>
    <col min="4363" max="4363" width="17.36328125" style="1" customWidth="1"/>
    <col min="4364" max="4364" width="4.6328125" style="1" customWidth="1"/>
    <col min="4365" max="4610" width="9" style="1"/>
    <col min="4611" max="4611" width="13.6328125" style="1" customWidth="1"/>
    <col min="4612" max="4614" width="10.453125" style="1" customWidth="1"/>
    <col min="4615" max="4615" width="18.90625" style="1" customWidth="1"/>
    <col min="4616" max="4616" width="15.453125" style="1" customWidth="1"/>
    <col min="4617" max="4617" width="10.453125" style="1" customWidth="1"/>
    <col min="4618" max="4618" width="15.08984375" style="1" customWidth="1"/>
    <col min="4619" max="4619" width="17.36328125" style="1" customWidth="1"/>
    <col min="4620" max="4620" width="4.6328125" style="1" customWidth="1"/>
    <col min="4621" max="4866" width="9" style="1"/>
    <col min="4867" max="4867" width="13.6328125" style="1" customWidth="1"/>
    <col min="4868" max="4870" width="10.453125" style="1" customWidth="1"/>
    <col min="4871" max="4871" width="18.90625" style="1" customWidth="1"/>
    <col min="4872" max="4872" width="15.453125" style="1" customWidth="1"/>
    <col min="4873" max="4873" width="10.453125" style="1" customWidth="1"/>
    <col min="4874" max="4874" width="15.08984375" style="1" customWidth="1"/>
    <col min="4875" max="4875" width="17.36328125" style="1" customWidth="1"/>
    <col min="4876" max="4876" width="4.6328125" style="1" customWidth="1"/>
    <col min="4877" max="5122" width="9" style="1"/>
    <col min="5123" max="5123" width="13.6328125" style="1" customWidth="1"/>
    <col min="5124" max="5126" width="10.453125" style="1" customWidth="1"/>
    <col min="5127" max="5127" width="18.90625" style="1" customWidth="1"/>
    <col min="5128" max="5128" width="15.453125" style="1" customWidth="1"/>
    <col min="5129" max="5129" width="10.453125" style="1" customWidth="1"/>
    <col min="5130" max="5130" width="15.08984375" style="1" customWidth="1"/>
    <col min="5131" max="5131" width="17.36328125" style="1" customWidth="1"/>
    <col min="5132" max="5132" width="4.6328125" style="1" customWidth="1"/>
    <col min="5133" max="5378" width="9" style="1"/>
    <col min="5379" max="5379" width="13.6328125" style="1" customWidth="1"/>
    <col min="5380" max="5382" width="10.453125" style="1" customWidth="1"/>
    <col min="5383" max="5383" width="18.90625" style="1" customWidth="1"/>
    <col min="5384" max="5384" width="15.453125" style="1" customWidth="1"/>
    <col min="5385" max="5385" width="10.453125" style="1" customWidth="1"/>
    <col min="5386" max="5386" width="15.08984375" style="1" customWidth="1"/>
    <col min="5387" max="5387" width="17.36328125" style="1" customWidth="1"/>
    <col min="5388" max="5388" width="4.6328125" style="1" customWidth="1"/>
    <col min="5389" max="5634" width="9" style="1"/>
    <col min="5635" max="5635" width="13.6328125" style="1" customWidth="1"/>
    <col min="5636" max="5638" width="10.453125" style="1" customWidth="1"/>
    <col min="5639" max="5639" width="18.90625" style="1" customWidth="1"/>
    <col min="5640" max="5640" width="15.453125" style="1" customWidth="1"/>
    <col min="5641" max="5641" width="10.453125" style="1" customWidth="1"/>
    <col min="5642" max="5642" width="15.08984375" style="1" customWidth="1"/>
    <col min="5643" max="5643" width="17.36328125" style="1" customWidth="1"/>
    <col min="5644" max="5644" width="4.6328125" style="1" customWidth="1"/>
    <col min="5645" max="5890" width="9" style="1"/>
    <col min="5891" max="5891" width="13.6328125" style="1" customWidth="1"/>
    <col min="5892" max="5894" width="10.453125" style="1" customWidth="1"/>
    <col min="5895" max="5895" width="18.90625" style="1" customWidth="1"/>
    <col min="5896" max="5896" width="15.453125" style="1" customWidth="1"/>
    <col min="5897" max="5897" width="10.453125" style="1" customWidth="1"/>
    <col min="5898" max="5898" width="15.08984375" style="1" customWidth="1"/>
    <col min="5899" max="5899" width="17.36328125" style="1" customWidth="1"/>
    <col min="5900" max="5900" width="4.6328125" style="1" customWidth="1"/>
    <col min="5901" max="6146" width="9" style="1"/>
    <col min="6147" max="6147" width="13.6328125" style="1" customWidth="1"/>
    <col min="6148" max="6150" width="10.453125" style="1" customWidth="1"/>
    <col min="6151" max="6151" width="18.90625" style="1" customWidth="1"/>
    <col min="6152" max="6152" width="15.453125" style="1" customWidth="1"/>
    <col min="6153" max="6153" width="10.453125" style="1" customWidth="1"/>
    <col min="6154" max="6154" width="15.08984375" style="1" customWidth="1"/>
    <col min="6155" max="6155" width="17.36328125" style="1" customWidth="1"/>
    <col min="6156" max="6156" width="4.6328125" style="1" customWidth="1"/>
    <col min="6157" max="6402" width="9" style="1"/>
    <col min="6403" max="6403" width="13.6328125" style="1" customWidth="1"/>
    <col min="6404" max="6406" width="10.453125" style="1" customWidth="1"/>
    <col min="6407" max="6407" width="18.90625" style="1" customWidth="1"/>
    <col min="6408" max="6408" width="15.453125" style="1" customWidth="1"/>
    <col min="6409" max="6409" width="10.453125" style="1" customWidth="1"/>
    <col min="6410" max="6410" width="15.08984375" style="1" customWidth="1"/>
    <col min="6411" max="6411" width="17.36328125" style="1" customWidth="1"/>
    <col min="6412" max="6412" width="4.6328125" style="1" customWidth="1"/>
    <col min="6413" max="6658" width="9" style="1"/>
    <col min="6659" max="6659" width="13.6328125" style="1" customWidth="1"/>
    <col min="6660" max="6662" width="10.453125" style="1" customWidth="1"/>
    <col min="6663" max="6663" width="18.90625" style="1" customWidth="1"/>
    <col min="6664" max="6664" width="15.453125" style="1" customWidth="1"/>
    <col min="6665" max="6665" width="10.453125" style="1" customWidth="1"/>
    <col min="6666" max="6666" width="15.08984375" style="1" customWidth="1"/>
    <col min="6667" max="6667" width="17.36328125" style="1" customWidth="1"/>
    <col min="6668" max="6668" width="4.6328125" style="1" customWidth="1"/>
    <col min="6669" max="6914" width="9" style="1"/>
    <col min="6915" max="6915" width="13.6328125" style="1" customWidth="1"/>
    <col min="6916" max="6918" width="10.453125" style="1" customWidth="1"/>
    <col min="6919" max="6919" width="18.90625" style="1" customWidth="1"/>
    <col min="6920" max="6920" width="15.453125" style="1" customWidth="1"/>
    <col min="6921" max="6921" width="10.453125" style="1" customWidth="1"/>
    <col min="6922" max="6922" width="15.08984375" style="1" customWidth="1"/>
    <col min="6923" max="6923" width="17.36328125" style="1" customWidth="1"/>
    <col min="6924" max="6924" width="4.6328125" style="1" customWidth="1"/>
    <col min="6925" max="7170" width="9" style="1"/>
    <col min="7171" max="7171" width="13.6328125" style="1" customWidth="1"/>
    <col min="7172" max="7174" width="10.453125" style="1" customWidth="1"/>
    <col min="7175" max="7175" width="18.90625" style="1" customWidth="1"/>
    <col min="7176" max="7176" width="15.453125" style="1" customWidth="1"/>
    <col min="7177" max="7177" width="10.453125" style="1" customWidth="1"/>
    <col min="7178" max="7178" width="15.08984375" style="1" customWidth="1"/>
    <col min="7179" max="7179" width="17.36328125" style="1" customWidth="1"/>
    <col min="7180" max="7180" width="4.6328125" style="1" customWidth="1"/>
    <col min="7181" max="7426" width="9" style="1"/>
    <col min="7427" max="7427" width="13.6328125" style="1" customWidth="1"/>
    <col min="7428" max="7430" width="10.453125" style="1" customWidth="1"/>
    <col min="7431" max="7431" width="18.90625" style="1" customWidth="1"/>
    <col min="7432" max="7432" width="15.453125" style="1" customWidth="1"/>
    <col min="7433" max="7433" width="10.453125" style="1" customWidth="1"/>
    <col min="7434" max="7434" width="15.08984375" style="1" customWidth="1"/>
    <col min="7435" max="7435" width="17.36328125" style="1" customWidth="1"/>
    <col min="7436" max="7436" width="4.6328125" style="1" customWidth="1"/>
    <col min="7437" max="7682" width="9" style="1"/>
    <col min="7683" max="7683" width="13.6328125" style="1" customWidth="1"/>
    <col min="7684" max="7686" width="10.453125" style="1" customWidth="1"/>
    <col min="7687" max="7687" width="18.90625" style="1" customWidth="1"/>
    <col min="7688" max="7688" width="15.453125" style="1" customWidth="1"/>
    <col min="7689" max="7689" width="10.453125" style="1" customWidth="1"/>
    <col min="7690" max="7690" width="15.08984375" style="1" customWidth="1"/>
    <col min="7691" max="7691" width="17.36328125" style="1" customWidth="1"/>
    <col min="7692" max="7692" width="4.6328125" style="1" customWidth="1"/>
    <col min="7693" max="7938" width="9" style="1"/>
    <col min="7939" max="7939" width="13.6328125" style="1" customWidth="1"/>
    <col min="7940" max="7942" width="10.453125" style="1" customWidth="1"/>
    <col min="7943" max="7943" width="18.90625" style="1" customWidth="1"/>
    <col min="7944" max="7944" width="15.453125" style="1" customWidth="1"/>
    <col min="7945" max="7945" width="10.453125" style="1" customWidth="1"/>
    <col min="7946" max="7946" width="15.08984375" style="1" customWidth="1"/>
    <col min="7947" max="7947" width="17.36328125" style="1" customWidth="1"/>
    <col min="7948" max="7948" width="4.6328125" style="1" customWidth="1"/>
    <col min="7949" max="8194" width="9" style="1"/>
    <col min="8195" max="8195" width="13.6328125" style="1" customWidth="1"/>
    <col min="8196" max="8198" width="10.453125" style="1" customWidth="1"/>
    <col min="8199" max="8199" width="18.90625" style="1" customWidth="1"/>
    <col min="8200" max="8200" width="15.453125" style="1" customWidth="1"/>
    <col min="8201" max="8201" width="10.453125" style="1" customWidth="1"/>
    <col min="8202" max="8202" width="15.08984375" style="1" customWidth="1"/>
    <col min="8203" max="8203" width="17.36328125" style="1" customWidth="1"/>
    <col min="8204" max="8204" width="4.6328125" style="1" customWidth="1"/>
    <col min="8205" max="8450" width="9" style="1"/>
    <col min="8451" max="8451" width="13.6328125" style="1" customWidth="1"/>
    <col min="8452" max="8454" width="10.453125" style="1" customWidth="1"/>
    <col min="8455" max="8455" width="18.90625" style="1" customWidth="1"/>
    <col min="8456" max="8456" width="15.453125" style="1" customWidth="1"/>
    <col min="8457" max="8457" width="10.453125" style="1" customWidth="1"/>
    <col min="8458" max="8458" width="15.08984375" style="1" customWidth="1"/>
    <col min="8459" max="8459" width="17.36328125" style="1" customWidth="1"/>
    <col min="8460" max="8460" width="4.6328125" style="1" customWidth="1"/>
    <col min="8461" max="8706" width="9" style="1"/>
    <col min="8707" max="8707" width="13.6328125" style="1" customWidth="1"/>
    <col min="8708" max="8710" width="10.453125" style="1" customWidth="1"/>
    <col min="8711" max="8711" width="18.90625" style="1" customWidth="1"/>
    <col min="8712" max="8712" width="15.453125" style="1" customWidth="1"/>
    <col min="8713" max="8713" width="10.453125" style="1" customWidth="1"/>
    <col min="8714" max="8714" width="15.08984375" style="1" customWidth="1"/>
    <col min="8715" max="8715" width="17.36328125" style="1" customWidth="1"/>
    <col min="8716" max="8716" width="4.6328125" style="1" customWidth="1"/>
    <col min="8717" max="8962" width="9" style="1"/>
    <col min="8963" max="8963" width="13.6328125" style="1" customWidth="1"/>
    <col min="8964" max="8966" width="10.453125" style="1" customWidth="1"/>
    <col min="8967" max="8967" width="18.90625" style="1" customWidth="1"/>
    <col min="8968" max="8968" width="15.453125" style="1" customWidth="1"/>
    <col min="8969" max="8969" width="10.453125" style="1" customWidth="1"/>
    <col min="8970" max="8970" width="15.08984375" style="1" customWidth="1"/>
    <col min="8971" max="8971" width="17.36328125" style="1" customWidth="1"/>
    <col min="8972" max="8972" width="4.6328125" style="1" customWidth="1"/>
    <col min="8973" max="9218" width="9" style="1"/>
    <col min="9219" max="9219" width="13.6328125" style="1" customWidth="1"/>
    <col min="9220" max="9222" width="10.453125" style="1" customWidth="1"/>
    <col min="9223" max="9223" width="18.90625" style="1" customWidth="1"/>
    <col min="9224" max="9224" width="15.453125" style="1" customWidth="1"/>
    <col min="9225" max="9225" width="10.453125" style="1" customWidth="1"/>
    <col min="9226" max="9226" width="15.08984375" style="1" customWidth="1"/>
    <col min="9227" max="9227" width="17.36328125" style="1" customWidth="1"/>
    <col min="9228" max="9228" width="4.6328125" style="1" customWidth="1"/>
    <col min="9229" max="9474" width="9" style="1"/>
    <col min="9475" max="9475" width="13.6328125" style="1" customWidth="1"/>
    <col min="9476" max="9478" width="10.453125" style="1" customWidth="1"/>
    <col min="9479" max="9479" width="18.90625" style="1" customWidth="1"/>
    <col min="9480" max="9480" width="15.453125" style="1" customWidth="1"/>
    <col min="9481" max="9481" width="10.453125" style="1" customWidth="1"/>
    <col min="9482" max="9482" width="15.08984375" style="1" customWidth="1"/>
    <col min="9483" max="9483" width="17.36328125" style="1" customWidth="1"/>
    <col min="9484" max="9484" width="4.6328125" style="1" customWidth="1"/>
    <col min="9485" max="9730" width="9" style="1"/>
    <col min="9731" max="9731" width="13.6328125" style="1" customWidth="1"/>
    <col min="9732" max="9734" width="10.453125" style="1" customWidth="1"/>
    <col min="9735" max="9735" width="18.90625" style="1" customWidth="1"/>
    <col min="9736" max="9736" width="15.453125" style="1" customWidth="1"/>
    <col min="9737" max="9737" width="10.453125" style="1" customWidth="1"/>
    <col min="9738" max="9738" width="15.08984375" style="1" customWidth="1"/>
    <col min="9739" max="9739" width="17.36328125" style="1" customWidth="1"/>
    <col min="9740" max="9740" width="4.6328125" style="1" customWidth="1"/>
    <col min="9741" max="9986" width="9" style="1"/>
    <col min="9987" max="9987" width="13.6328125" style="1" customWidth="1"/>
    <col min="9988" max="9990" width="10.453125" style="1" customWidth="1"/>
    <col min="9991" max="9991" width="18.90625" style="1" customWidth="1"/>
    <col min="9992" max="9992" width="15.453125" style="1" customWidth="1"/>
    <col min="9993" max="9993" width="10.453125" style="1" customWidth="1"/>
    <col min="9994" max="9994" width="15.08984375" style="1" customWidth="1"/>
    <col min="9995" max="9995" width="17.36328125" style="1" customWidth="1"/>
    <col min="9996" max="9996" width="4.6328125" style="1" customWidth="1"/>
    <col min="9997" max="10242" width="9" style="1"/>
    <col min="10243" max="10243" width="13.6328125" style="1" customWidth="1"/>
    <col min="10244" max="10246" width="10.453125" style="1" customWidth="1"/>
    <col min="10247" max="10247" width="18.90625" style="1" customWidth="1"/>
    <col min="10248" max="10248" width="15.453125" style="1" customWidth="1"/>
    <col min="10249" max="10249" width="10.453125" style="1" customWidth="1"/>
    <col min="10250" max="10250" width="15.08984375" style="1" customWidth="1"/>
    <col min="10251" max="10251" width="17.36328125" style="1" customWidth="1"/>
    <col min="10252" max="10252" width="4.6328125" style="1" customWidth="1"/>
    <col min="10253" max="10498" width="9" style="1"/>
    <col min="10499" max="10499" width="13.6328125" style="1" customWidth="1"/>
    <col min="10500" max="10502" width="10.453125" style="1" customWidth="1"/>
    <col min="10503" max="10503" width="18.90625" style="1" customWidth="1"/>
    <col min="10504" max="10504" width="15.453125" style="1" customWidth="1"/>
    <col min="10505" max="10505" width="10.453125" style="1" customWidth="1"/>
    <col min="10506" max="10506" width="15.08984375" style="1" customWidth="1"/>
    <col min="10507" max="10507" width="17.36328125" style="1" customWidth="1"/>
    <col min="10508" max="10508" width="4.6328125" style="1" customWidth="1"/>
    <col min="10509" max="10754" width="9" style="1"/>
    <col min="10755" max="10755" width="13.6328125" style="1" customWidth="1"/>
    <col min="10756" max="10758" width="10.453125" style="1" customWidth="1"/>
    <col min="10759" max="10759" width="18.90625" style="1" customWidth="1"/>
    <col min="10760" max="10760" width="15.453125" style="1" customWidth="1"/>
    <col min="10761" max="10761" width="10.453125" style="1" customWidth="1"/>
    <col min="10762" max="10762" width="15.08984375" style="1" customWidth="1"/>
    <col min="10763" max="10763" width="17.36328125" style="1" customWidth="1"/>
    <col min="10764" max="10764" width="4.6328125" style="1" customWidth="1"/>
    <col min="10765" max="11010" width="9" style="1"/>
    <col min="11011" max="11011" width="13.6328125" style="1" customWidth="1"/>
    <col min="11012" max="11014" width="10.453125" style="1" customWidth="1"/>
    <col min="11015" max="11015" width="18.90625" style="1" customWidth="1"/>
    <col min="11016" max="11016" width="15.453125" style="1" customWidth="1"/>
    <col min="11017" max="11017" width="10.453125" style="1" customWidth="1"/>
    <col min="11018" max="11018" width="15.08984375" style="1" customWidth="1"/>
    <col min="11019" max="11019" width="17.36328125" style="1" customWidth="1"/>
    <col min="11020" max="11020" width="4.6328125" style="1" customWidth="1"/>
    <col min="11021" max="11266" width="9" style="1"/>
    <col min="11267" max="11267" width="13.6328125" style="1" customWidth="1"/>
    <col min="11268" max="11270" width="10.453125" style="1" customWidth="1"/>
    <col min="11271" max="11271" width="18.90625" style="1" customWidth="1"/>
    <col min="11272" max="11272" width="15.453125" style="1" customWidth="1"/>
    <col min="11273" max="11273" width="10.453125" style="1" customWidth="1"/>
    <col min="11274" max="11274" width="15.08984375" style="1" customWidth="1"/>
    <col min="11275" max="11275" width="17.36328125" style="1" customWidth="1"/>
    <col min="11276" max="11276" width="4.6328125" style="1" customWidth="1"/>
    <col min="11277" max="11522" width="9" style="1"/>
    <col min="11523" max="11523" width="13.6328125" style="1" customWidth="1"/>
    <col min="11524" max="11526" width="10.453125" style="1" customWidth="1"/>
    <col min="11527" max="11527" width="18.90625" style="1" customWidth="1"/>
    <col min="11528" max="11528" width="15.453125" style="1" customWidth="1"/>
    <col min="11529" max="11529" width="10.453125" style="1" customWidth="1"/>
    <col min="11530" max="11530" width="15.08984375" style="1" customWidth="1"/>
    <col min="11531" max="11531" width="17.36328125" style="1" customWidth="1"/>
    <col min="11532" max="11532" width="4.6328125" style="1" customWidth="1"/>
    <col min="11533" max="11778" width="9" style="1"/>
    <col min="11779" max="11779" width="13.6328125" style="1" customWidth="1"/>
    <col min="11780" max="11782" width="10.453125" style="1" customWidth="1"/>
    <col min="11783" max="11783" width="18.90625" style="1" customWidth="1"/>
    <col min="11784" max="11784" width="15.453125" style="1" customWidth="1"/>
    <col min="11785" max="11785" width="10.453125" style="1" customWidth="1"/>
    <col min="11786" max="11786" width="15.08984375" style="1" customWidth="1"/>
    <col min="11787" max="11787" width="17.36328125" style="1" customWidth="1"/>
    <col min="11788" max="11788" width="4.6328125" style="1" customWidth="1"/>
    <col min="11789" max="12034" width="9" style="1"/>
    <col min="12035" max="12035" width="13.6328125" style="1" customWidth="1"/>
    <col min="12036" max="12038" width="10.453125" style="1" customWidth="1"/>
    <col min="12039" max="12039" width="18.90625" style="1" customWidth="1"/>
    <col min="12040" max="12040" width="15.453125" style="1" customWidth="1"/>
    <col min="12041" max="12041" width="10.453125" style="1" customWidth="1"/>
    <col min="12042" max="12042" width="15.08984375" style="1" customWidth="1"/>
    <col min="12043" max="12043" width="17.36328125" style="1" customWidth="1"/>
    <col min="12044" max="12044" width="4.6328125" style="1" customWidth="1"/>
    <col min="12045" max="12290" width="9" style="1"/>
    <col min="12291" max="12291" width="13.6328125" style="1" customWidth="1"/>
    <col min="12292" max="12294" width="10.453125" style="1" customWidth="1"/>
    <col min="12295" max="12295" width="18.90625" style="1" customWidth="1"/>
    <col min="12296" max="12296" width="15.453125" style="1" customWidth="1"/>
    <col min="12297" max="12297" width="10.453125" style="1" customWidth="1"/>
    <col min="12298" max="12298" width="15.08984375" style="1" customWidth="1"/>
    <col min="12299" max="12299" width="17.36328125" style="1" customWidth="1"/>
    <col min="12300" max="12300" width="4.6328125" style="1" customWidth="1"/>
    <col min="12301" max="12546" width="9" style="1"/>
    <col min="12547" max="12547" width="13.6328125" style="1" customWidth="1"/>
    <col min="12548" max="12550" width="10.453125" style="1" customWidth="1"/>
    <col min="12551" max="12551" width="18.90625" style="1" customWidth="1"/>
    <col min="12552" max="12552" width="15.453125" style="1" customWidth="1"/>
    <col min="12553" max="12553" width="10.453125" style="1" customWidth="1"/>
    <col min="12554" max="12554" width="15.08984375" style="1" customWidth="1"/>
    <col min="12555" max="12555" width="17.36328125" style="1" customWidth="1"/>
    <col min="12556" max="12556" width="4.6328125" style="1" customWidth="1"/>
    <col min="12557" max="12802" width="9" style="1"/>
    <col min="12803" max="12803" width="13.6328125" style="1" customWidth="1"/>
    <col min="12804" max="12806" width="10.453125" style="1" customWidth="1"/>
    <col min="12807" max="12807" width="18.90625" style="1" customWidth="1"/>
    <col min="12808" max="12808" width="15.453125" style="1" customWidth="1"/>
    <col min="12809" max="12809" width="10.453125" style="1" customWidth="1"/>
    <col min="12810" max="12810" width="15.08984375" style="1" customWidth="1"/>
    <col min="12811" max="12811" width="17.36328125" style="1" customWidth="1"/>
    <col min="12812" max="12812" width="4.6328125" style="1" customWidth="1"/>
    <col min="12813" max="13058" width="9" style="1"/>
    <col min="13059" max="13059" width="13.6328125" style="1" customWidth="1"/>
    <col min="13060" max="13062" width="10.453125" style="1" customWidth="1"/>
    <col min="13063" max="13063" width="18.90625" style="1" customWidth="1"/>
    <col min="13064" max="13064" width="15.453125" style="1" customWidth="1"/>
    <col min="13065" max="13065" width="10.453125" style="1" customWidth="1"/>
    <col min="13066" max="13066" width="15.08984375" style="1" customWidth="1"/>
    <col min="13067" max="13067" width="17.36328125" style="1" customWidth="1"/>
    <col min="13068" max="13068" width="4.6328125" style="1" customWidth="1"/>
    <col min="13069" max="13314" width="9" style="1"/>
    <col min="13315" max="13315" width="13.6328125" style="1" customWidth="1"/>
    <col min="13316" max="13318" width="10.453125" style="1" customWidth="1"/>
    <col min="13319" max="13319" width="18.90625" style="1" customWidth="1"/>
    <col min="13320" max="13320" width="15.453125" style="1" customWidth="1"/>
    <col min="13321" max="13321" width="10.453125" style="1" customWidth="1"/>
    <col min="13322" max="13322" width="15.08984375" style="1" customWidth="1"/>
    <col min="13323" max="13323" width="17.36328125" style="1" customWidth="1"/>
    <col min="13324" max="13324" width="4.6328125" style="1" customWidth="1"/>
    <col min="13325" max="13570" width="9" style="1"/>
    <col min="13571" max="13571" width="13.6328125" style="1" customWidth="1"/>
    <col min="13572" max="13574" width="10.453125" style="1" customWidth="1"/>
    <col min="13575" max="13575" width="18.90625" style="1" customWidth="1"/>
    <col min="13576" max="13576" width="15.453125" style="1" customWidth="1"/>
    <col min="13577" max="13577" width="10.453125" style="1" customWidth="1"/>
    <col min="13578" max="13578" width="15.08984375" style="1" customWidth="1"/>
    <col min="13579" max="13579" width="17.36328125" style="1" customWidth="1"/>
    <col min="13580" max="13580" width="4.6328125" style="1" customWidth="1"/>
    <col min="13581" max="13826" width="9" style="1"/>
    <col min="13827" max="13827" width="13.6328125" style="1" customWidth="1"/>
    <col min="13828" max="13830" width="10.453125" style="1" customWidth="1"/>
    <col min="13831" max="13831" width="18.90625" style="1" customWidth="1"/>
    <col min="13832" max="13832" width="15.453125" style="1" customWidth="1"/>
    <col min="13833" max="13833" width="10.453125" style="1" customWidth="1"/>
    <col min="13834" max="13834" width="15.08984375" style="1" customWidth="1"/>
    <col min="13835" max="13835" width="17.36328125" style="1" customWidth="1"/>
    <col min="13836" max="13836" width="4.6328125" style="1" customWidth="1"/>
    <col min="13837" max="14082" width="9" style="1"/>
    <col min="14083" max="14083" width="13.6328125" style="1" customWidth="1"/>
    <col min="14084" max="14086" width="10.453125" style="1" customWidth="1"/>
    <col min="14087" max="14087" width="18.90625" style="1" customWidth="1"/>
    <col min="14088" max="14088" width="15.453125" style="1" customWidth="1"/>
    <col min="14089" max="14089" width="10.453125" style="1" customWidth="1"/>
    <col min="14090" max="14090" width="15.08984375" style="1" customWidth="1"/>
    <col min="14091" max="14091" width="17.36328125" style="1" customWidth="1"/>
    <col min="14092" max="14092" width="4.6328125" style="1" customWidth="1"/>
    <col min="14093" max="14338" width="9" style="1"/>
    <col min="14339" max="14339" width="13.6328125" style="1" customWidth="1"/>
    <col min="14340" max="14342" width="10.453125" style="1" customWidth="1"/>
    <col min="14343" max="14343" width="18.90625" style="1" customWidth="1"/>
    <col min="14344" max="14344" width="15.453125" style="1" customWidth="1"/>
    <col min="14345" max="14345" width="10.453125" style="1" customWidth="1"/>
    <col min="14346" max="14346" width="15.08984375" style="1" customWidth="1"/>
    <col min="14347" max="14347" width="17.36328125" style="1" customWidth="1"/>
    <col min="14348" max="14348" width="4.6328125" style="1" customWidth="1"/>
    <col min="14349" max="14594" width="9" style="1"/>
    <col min="14595" max="14595" width="13.6328125" style="1" customWidth="1"/>
    <col min="14596" max="14598" width="10.453125" style="1" customWidth="1"/>
    <col min="14599" max="14599" width="18.90625" style="1" customWidth="1"/>
    <col min="14600" max="14600" width="15.453125" style="1" customWidth="1"/>
    <col min="14601" max="14601" width="10.453125" style="1" customWidth="1"/>
    <col min="14602" max="14602" width="15.08984375" style="1" customWidth="1"/>
    <col min="14603" max="14603" width="17.36328125" style="1" customWidth="1"/>
    <col min="14604" max="14604" width="4.6328125" style="1" customWidth="1"/>
    <col min="14605" max="14850" width="9" style="1"/>
    <col min="14851" max="14851" width="13.6328125" style="1" customWidth="1"/>
    <col min="14852" max="14854" width="10.453125" style="1" customWidth="1"/>
    <col min="14855" max="14855" width="18.90625" style="1" customWidth="1"/>
    <col min="14856" max="14856" width="15.453125" style="1" customWidth="1"/>
    <col min="14857" max="14857" width="10.453125" style="1" customWidth="1"/>
    <col min="14858" max="14858" width="15.08984375" style="1" customWidth="1"/>
    <col min="14859" max="14859" width="17.36328125" style="1" customWidth="1"/>
    <col min="14860" max="14860" width="4.6328125" style="1" customWidth="1"/>
    <col min="14861" max="15106" width="9" style="1"/>
    <col min="15107" max="15107" width="13.6328125" style="1" customWidth="1"/>
    <col min="15108" max="15110" width="10.453125" style="1" customWidth="1"/>
    <col min="15111" max="15111" width="18.90625" style="1" customWidth="1"/>
    <col min="15112" max="15112" width="15.453125" style="1" customWidth="1"/>
    <col min="15113" max="15113" width="10.453125" style="1" customWidth="1"/>
    <col min="15114" max="15114" width="15.08984375" style="1" customWidth="1"/>
    <col min="15115" max="15115" width="17.36328125" style="1" customWidth="1"/>
    <col min="15116" max="15116" width="4.6328125" style="1" customWidth="1"/>
    <col min="15117" max="15362" width="9" style="1"/>
    <col min="15363" max="15363" width="13.6328125" style="1" customWidth="1"/>
    <col min="15364" max="15366" width="10.453125" style="1" customWidth="1"/>
    <col min="15367" max="15367" width="18.90625" style="1" customWidth="1"/>
    <col min="15368" max="15368" width="15.453125" style="1" customWidth="1"/>
    <col min="15369" max="15369" width="10.453125" style="1" customWidth="1"/>
    <col min="15370" max="15370" width="15.08984375" style="1" customWidth="1"/>
    <col min="15371" max="15371" width="17.36328125" style="1" customWidth="1"/>
    <col min="15372" max="15372" width="4.6328125" style="1" customWidth="1"/>
    <col min="15373" max="15618" width="9" style="1"/>
    <col min="15619" max="15619" width="13.6328125" style="1" customWidth="1"/>
    <col min="15620" max="15622" width="10.453125" style="1" customWidth="1"/>
    <col min="15623" max="15623" width="18.90625" style="1" customWidth="1"/>
    <col min="15624" max="15624" width="15.453125" style="1" customWidth="1"/>
    <col min="15625" max="15625" width="10.453125" style="1" customWidth="1"/>
    <col min="15626" max="15626" width="15.08984375" style="1" customWidth="1"/>
    <col min="15627" max="15627" width="17.36328125" style="1" customWidth="1"/>
    <col min="15628" max="15628" width="4.6328125" style="1" customWidth="1"/>
    <col min="15629" max="15874" width="9" style="1"/>
    <col min="15875" max="15875" width="13.6328125" style="1" customWidth="1"/>
    <col min="15876" max="15878" width="10.453125" style="1" customWidth="1"/>
    <col min="15879" max="15879" width="18.90625" style="1" customWidth="1"/>
    <col min="15880" max="15880" width="15.453125" style="1" customWidth="1"/>
    <col min="15881" max="15881" width="10.453125" style="1" customWidth="1"/>
    <col min="15882" max="15882" width="15.08984375" style="1" customWidth="1"/>
    <col min="15883" max="15883" width="17.36328125" style="1" customWidth="1"/>
    <col min="15884" max="15884" width="4.6328125" style="1" customWidth="1"/>
    <col min="15885" max="16130" width="9" style="1"/>
    <col min="16131" max="16131" width="13.6328125" style="1" customWidth="1"/>
    <col min="16132" max="16134" width="10.453125" style="1" customWidth="1"/>
    <col min="16135" max="16135" width="18.90625" style="1" customWidth="1"/>
    <col min="16136" max="16136" width="15.453125" style="1" customWidth="1"/>
    <col min="16137" max="16137" width="10.453125" style="1" customWidth="1"/>
    <col min="16138" max="16138" width="15.08984375" style="1" customWidth="1"/>
    <col min="16139" max="16139" width="17.36328125" style="1" customWidth="1"/>
    <col min="16140" max="16140" width="4.6328125" style="1" customWidth="1"/>
    <col min="16141" max="16384" width="9" style="1"/>
  </cols>
  <sheetData>
    <row r="2" spans="1:11" ht="21">
      <c r="E2" s="48" t="s">
        <v>188</v>
      </c>
    </row>
    <row r="4" spans="1:11">
      <c r="A4" s="1" t="s">
        <v>189</v>
      </c>
      <c r="G4" s="2" t="s">
        <v>117</v>
      </c>
      <c r="H4" s="2"/>
      <c r="I4" s="2"/>
      <c r="J4" s="5"/>
      <c r="K4" s="2"/>
    </row>
    <row r="5" spans="1:11" ht="13.5" thickBot="1"/>
    <row r="6" spans="1:11" ht="18.75" customHeight="1">
      <c r="A6" s="272" t="s">
        <v>118</v>
      </c>
      <c r="B6" s="274" t="s">
        <v>119</v>
      </c>
      <c r="C6" s="275"/>
      <c r="D6" s="275"/>
      <c r="E6" s="276"/>
      <c r="F6" s="274" t="s">
        <v>120</v>
      </c>
      <c r="G6" s="275"/>
      <c r="H6" s="284"/>
      <c r="I6" s="284"/>
      <c r="J6" s="276"/>
      <c r="K6" s="277" t="s">
        <v>16</v>
      </c>
    </row>
    <row r="7" spans="1:11" ht="18.75" customHeight="1">
      <c r="A7" s="273"/>
      <c r="B7" s="6" t="s">
        <v>121</v>
      </c>
      <c r="C7" s="7" t="s">
        <v>122</v>
      </c>
      <c r="D7" s="8" t="s">
        <v>123</v>
      </c>
      <c r="E7" s="9" t="s">
        <v>119</v>
      </c>
      <c r="F7" s="6" t="s">
        <v>124</v>
      </c>
      <c r="G7" s="7" t="s">
        <v>125</v>
      </c>
      <c r="H7" s="41"/>
      <c r="I7" s="41"/>
      <c r="J7" s="9" t="s">
        <v>120</v>
      </c>
      <c r="K7" s="278"/>
    </row>
    <row r="8" spans="1:11" ht="18.75" customHeight="1">
      <c r="A8" s="273"/>
      <c r="B8" s="10" t="s">
        <v>126</v>
      </c>
      <c r="C8" s="11" t="s">
        <v>127</v>
      </c>
      <c r="D8" s="12" t="s">
        <v>128</v>
      </c>
      <c r="E8" s="13" t="s">
        <v>127</v>
      </c>
      <c r="F8" s="10" t="s">
        <v>129</v>
      </c>
      <c r="G8" s="11" t="s">
        <v>130</v>
      </c>
      <c r="H8" s="42"/>
      <c r="I8" s="42"/>
      <c r="J8" s="13" t="s">
        <v>127</v>
      </c>
      <c r="K8" s="39" t="s">
        <v>127</v>
      </c>
    </row>
    <row r="9" spans="1:11" ht="36" customHeight="1">
      <c r="A9" s="273"/>
      <c r="B9" s="14" t="s">
        <v>131</v>
      </c>
      <c r="C9" s="15" t="s">
        <v>132</v>
      </c>
      <c r="D9" s="16" t="s">
        <v>133</v>
      </c>
      <c r="E9" s="17"/>
      <c r="F9" s="14" t="s">
        <v>135</v>
      </c>
      <c r="G9" s="15" t="s">
        <v>136</v>
      </c>
      <c r="H9" s="43" t="s">
        <v>137</v>
      </c>
      <c r="I9" s="43" t="s">
        <v>138</v>
      </c>
      <c r="J9" s="18" t="s">
        <v>139</v>
      </c>
      <c r="K9" s="19" t="s">
        <v>140</v>
      </c>
    </row>
    <row r="10" spans="1:11" ht="17.5" customHeight="1">
      <c r="A10" s="20" t="s">
        <v>190</v>
      </c>
      <c r="B10" s="21">
        <v>20</v>
      </c>
      <c r="C10" s="22">
        <v>572</v>
      </c>
      <c r="D10" s="46" t="s">
        <v>167</v>
      </c>
      <c r="E10" s="49">
        <f>IF(F10=0,C10*0.5,C10)</f>
        <v>572</v>
      </c>
      <c r="F10" s="21" t="str">
        <f>'電気【※記入(変更)しない】'!E$34</f>
        <v>－</v>
      </c>
      <c r="G10" s="22">
        <v>19.88</v>
      </c>
      <c r="H10" s="44">
        <v>26.48</v>
      </c>
      <c r="I10" s="44">
        <v>30.57</v>
      </c>
      <c r="J10" s="23" t="e">
        <f>F10*G10</f>
        <v>#VALUE!</v>
      </c>
      <c r="K10" s="24" t="e">
        <f>ROUNDDOWN(SUM(E10,J10),0)</f>
        <v>#VALUE!</v>
      </c>
    </row>
    <row r="11" spans="1:11" ht="17.5" customHeight="1">
      <c r="A11" s="20" t="s">
        <v>191</v>
      </c>
      <c r="B11" s="21">
        <v>20</v>
      </c>
      <c r="C11" s="22">
        <v>572</v>
      </c>
      <c r="D11" s="46" t="s">
        <v>167</v>
      </c>
      <c r="E11" s="49">
        <f t="shared" ref="E11:E21" si="0">IF(F11=0,C11*0.5,C11)</f>
        <v>572</v>
      </c>
      <c r="F11" s="21" t="str">
        <f>'電気【※記入(変更)しない】'!G$34</f>
        <v>－</v>
      </c>
      <c r="G11" s="22">
        <v>19.88</v>
      </c>
      <c r="H11" s="44">
        <v>26.48</v>
      </c>
      <c r="I11" s="44">
        <v>30.57</v>
      </c>
      <c r="J11" s="23" t="e">
        <f t="shared" ref="J11:J16" si="1">F11*G11</f>
        <v>#VALUE!</v>
      </c>
      <c r="K11" s="24" t="e">
        <f t="shared" ref="K11:K21" si="2">ROUNDDOWN(SUM(E11,J11),0)</f>
        <v>#VALUE!</v>
      </c>
    </row>
    <row r="12" spans="1:11" ht="17.5" customHeight="1">
      <c r="A12" s="20" t="s">
        <v>192</v>
      </c>
      <c r="B12" s="21">
        <v>20</v>
      </c>
      <c r="C12" s="22">
        <v>572</v>
      </c>
      <c r="D12" s="46" t="s">
        <v>167</v>
      </c>
      <c r="E12" s="49">
        <f t="shared" si="0"/>
        <v>572</v>
      </c>
      <c r="F12" s="21" t="str">
        <f>'電気【※記入(変更)しない】'!I$34</f>
        <v>－</v>
      </c>
      <c r="G12" s="22">
        <v>19.88</v>
      </c>
      <c r="H12" s="44">
        <v>26.48</v>
      </c>
      <c r="I12" s="44">
        <v>30.57</v>
      </c>
      <c r="J12" s="23" t="e">
        <f t="shared" si="1"/>
        <v>#VALUE!</v>
      </c>
      <c r="K12" s="24" t="e">
        <f t="shared" si="2"/>
        <v>#VALUE!</v>
      </c>
    </row>
    <row r="13" spans="1:11" ht="17.5" customHeight="1">
      <c r="A13" s="20" t="s">
        <v>193</v>
      </c>
      <c r="B13" s="21">
        <v>20</v>
      </c>
      <c r="C13" s="22">
        <v>572</v>
      </c>
      <c r="D13" s="46" t="s">
        <v>167</v>
      </c>
      <c r="E13" s="49">
        <f t="shared" si="0"/>
        <v>572</v>
      </c>
      <c r="F13" s="21" t="str">
        <f>'電気【※記入(変更)しない】'!K$34</f>
        <v>－</v>
      </c>
      <c r="G13" s="22">
        <v>19.88</v>
      </c>
      <c r="H13" s="44">
        <v>26.48</v>
      </c>
      <c r="I13" s="44">
        <v>30.57</v>
      </c>
      <c r="J13" s="23" t="e">
        <f t="shared" si="1"/>
        <v>#VALUE!</v>
      </c>
      <c r="K13" s="24" t="e">
        <f t="shared" si="2"/>
        <v>#VALUE!</v>
      </c>
    </row>
    <row r="14" spans="1:11" ht="17.5" customHeight="1">
      <c r="A14" s="20" t="s">
        <v>194</v>
      </c>
      <c r="B14" s="21">
        <v>20</v>
      </c>
      <c r="C14" s="22">
        <v>572</v>
      </c>
      <c r="D14" s="46" t="s">
        <v>167</v>
      </c>
      <c r="E14" s="49">
        <f t="shared" si="0"/>
        <v>572</v>
      </c>
      <c r="F14" s="21" t="str">
        <f>'電気【※記入(変更)しない】'!M$34</f>
        <v>－</v>
      </c>
      <c r="G14" s="22">
        <v>19.88</v>
      </c>
      <c r="H14" s="44">
        <v>26.48</v>
      </c>
      <c r="I14" s="44">
        <v>30.57</v>
      </c>
      <c r="J14" s="23" t="e">
        <f t="shared" si="1"/>
        <v>#VALUE!</v>
      </c>
      <c r="K14" s="24" t="e">
        <f t="shared" si="2"/>
        <v>#VALUE!</v>
      </c>
    </row>
    <row r="15" spans="1:11" ht="17.5" customHeight="1">
      <c r="A15" s="20" t="s">
        <v>195</v>
      </c>
      <c r="B15" s="21">
        <v>20</v>
      </c>
      <c r="C15" s="22">
        <v>572</v>
      </c>
      <c r="D15" s="46" t="s">
        <v>167</v>
      </c>
      <c r="E15" s="49">
        <f t="shared" si="0"/>
        <v>572</v>
      </c>
      <c r="F15" s="21" t="str">
        <f>'電気【※記入(変更)しない】'!O$34</f>
        <v>－</v>
      </c>
      <c r="G15" s="22">
        <v>19.88</v>
      </c>
      <c r="H15" s="44">
        <v>26.48</v>
      </c>
      <c r="I15" s="44">
        <v>30.57</v>
      </c>
      <c r="J15" s="23" t="e">
        <f t="shared" si="1"/>
        <v>#VALUE!</v>
      </c>
      <c r="K15" s="24" t="e">
        <f t="shared" si="2"/>
        <v>#VALUE!</v>
      </c>
    </row>
    <row r="16" spans="1:11" ht="17.5" customHeight="1">
      <c r="A16" s="20" t="s">
        <v>196</v>
      </c>
      <c r="B16" s="21">
        <v>20</v>
      </c>
      <c r="C16" s="22">
        <v>572</v>
      </c>
      <c r="D16" s="46" t="s">
        <v>167</v>
      </c>
      <c r="E16" s="49">
        <f t="shared" si="0"/>
        <v>572</v>
      </c>
      <c r="F16" s="21" t="str">
        <f>'電気【※記入(変更)しない】'!Q$34</f>
        <v>－</v>
      </c>
      <c r="G16" s="22">
        <v>19.88</v>
      </c>
      <c r="H16" s="44">
        <v>26.48</v>
      </c>
      <c r="I16" s="44">
        <v>30.57</v>
      </c>
      <c r="J16" s="23" t="e">
        <f t="shared" si="1"/>
        <v>#VALUE!</v>
      </c>
      <c r="K16" s="24" t="e">
        <f t="shared" si="2"/>
        <v>#VALUE!</v>
      </c>
    </row>
    <row r="17" spans="1:12" ht="17.5" customHeight="1">
      <c r="A17" s="20" t="s">
        <v>197</v>
      </c>
      <c r="B17" s="21">
        <v>20</v>
      </c>
      <c r="C17" s="22">
        <v>572</v>
      </c>
      <c r="D17" s="46" t="s">
        <v>167</v>
      </c>
      <c r="E17" s="49">
        <f t="shared" si="0"/>
        <v>572</v>
      </c>
      <c r="F17" s="21" t="str">
        <f>'電気【※記入(変更)しない】'!S$34</f>
        <v>－</v>
      </c>
      <c r="G17" s="22">
        <v>19.88</v>
      </c>
      <c r="H17" s="44">
        <v>26.48</v>
      </c>
      <c r="I17" s="44">
        <v>30.57</v>
      </c>
      <c r="J17" s="23" t="e">
        <f>F17*G17</f>
        <v>#VALUE!</v>
      </c>
      <c r="K17" s="24" t="e">
        <f t="shared" si="2"/>
        <v>#VALUE!</v>
      </c>
    </row>
    <row r="18" spans="1:12" ht="17.5" customHeight="1">
      <c r="A18" s="20" t="s">
        <v>198</v>
      </c>
      <c r="B18" s="21">
        <v>20</v>
      </c>
      <c r="C18" s="22">
        <v>572</v>
      </c>
      <c r="D18" s="46" t="s">
        <v>167</v>
      </c>
      <c r="E18" s="49">
        <f t="shared" si="0"/>
        <v>572</v>
      </c>
      <c r="F18" s="21" t="str">
        <f>'電気【※記入(変更)しない】'!U$34</f>
        <v>－</v>
      </c>
      <c r="G18" s="22">
        <v>19.88</v>
      </c>
      <c r="H18" s="44">
        <v>26.48</v>
      </c>
      <c r="I18" s="44">
        <v>30.57</v>
      </c>
      <c r="J18" s="23" t="e">
        <f>F18*G18</f>
        <v>#VALUE!</v>
      </c>
      <c r="K18" s="24" t="e">
        <f t="shared" si="2"/>
        <v>#VALUE!</v>
      </c>
    </row>
    <row r="19" spans="1:12" ht="17.5" customHeight="1">
      <c r="A19" s="20" t="s">
        <v>199</v>
      </c>
      <c r="B19" s="21">
        <v>20</v>
      </c>
      <c r="C19" s="22">
        <v>572</v>
      </c>
      <c r="D19" s="46" t="s">
        <v>167</v>
      </c>
      <c r="E19" s="49">
        <f t="shared" si="0"/>
        <v>572</v>
      </c>
      <c r="F19" s="21" t="str">
        <f>'電気【※記入(変更)しない】'!W$34</f>
        <v>－</v>
      </c>
      <c r="G19" s="22">
        <v>19.88</v>
      </c>
      <c r="H19" s="44">
        <v>26.48</v>
      </c>
      <c r="I19" s="44">
        <v>30.57</v>
      </c>
      <c r="J19" s="23" t="e">
        <f t="shared" ref="J19:J21" si="3">F19*G19</f>
        <v>#VALUE!</v>
      </c>
      <c r="K19" s="24" t="e">
        <f t="shared" si="2"/>
        <v>#VALUE!</v>
      </c>
    </row>
    <row r="20" spans="1:12" ht="17.5" customHeight="1">
      <c r="A20" s="20" t="s">
        <v>200</v>
      </c>
      <c r="B20" s="21">
        <v>20</v>
      </c>
      <c r="C20" s="22">
        <v>572</v>
      </c>
      <c r="D20" s="46" t="s">
        <v>167</v>
      </c>
      <c r="E20" s="49">
        <f t="shared" si="0"/>
        <v>572</v>
      </c>
      <c r="F20" s="21" t="str">
        <f>'電気【※記入(変更)しない】'!Y$34</f>
        <v>－</v>
      </c>
      <c r="G20" s="22">
        <v>19.88</v>
      </c>
      <c r="H20" s="44">
        <v>26.48</v>
      </c>
      <c r="I20" s="44">
        <v>30.57</v>
      </c>
      <c r="J20" s="23" t="e">
        <f t="shared" si="3"/>
        <v>#VALUE!</v>
      </c>
      <c r="K20" s="24" t="e">
        <f t="shared" si="2"/>
        <v>#VALUE!</v>
      </c>
    </row>
    <row r="21" spans="1:12" ht="17.5" customHeight="1" thickBot="1">
      <c r="A21" s="25" t="s">
        <v>201</v>
      </c>
      <c r="B21" s="21">
        <v>20</v>
      </c>
      <c r="C21" s="22">
        <v>572</v>
      </c>
      <c r="D21" s="47" t="s">
        <v>167</v>
      </c>
      <c r="E21" s="49">
        <f t="shared" si="0"/>
        <v>572</v>
      </c>
      <c r="F21" s="21" t="str">
        <f>'電気【※記入(変更)しない】'!AA$34</f>
        <v>－</v>
      </c>
      <c r="G21" s="22">
        <v>19.88</v>
      </c>
      <c r="H21" s="44">
        <v>26.48</v>
      </c>
      <c r="I21" s="44">
        <v>30.57</v>
      </c>
      <c r="J21" s="23" t="e">
        <f t="shared" si="3"/>
        <v>#VALUE!</v>
      </c>
      <c r="K21" s="24" t="e">
        <f t="shared" si="2"/>
        <v>#VALUE!</v>
      </c>
    </row>
    <row r="22" spans="1:12" ht="17.5" customHeight="1" thickBot="1">
      <c r="A22" s="26" t="s">
        <v>141</v>
      </c>
      <c r="B22" s="27"/>
      <c r="C22" s="28"/>
      <c r="D22" s="28"/>
      <c r="E22" s="50"/>
      <c r="F22" s="30">
        <f>SUM(F10:F21)</f>
        <v>0</v>
      </c>
      <c r="G22" s="28"/>
      <c r="H22" s="45"/>
      <c r="I22" s="45"/>
      <c r="J22" s="29"/>
      <c r="K22" s="31" t="e">
        <f>SUM(K10:K21)</f>
        <v>#VALUE!</v>
      </c>
      <c r="L22" s="32" t="s">
        <v>142</v>
      </c>
    </row>
    <row r="23" spans="1:12" ht="6" customHeight="1" thickBot="1">
      <c r="A23" s="33"/>
      <c r="J23" s="34"/>
      <c r="K23" s="34"/>
    </row>
    <row r="24" spans="1:12" ht="17.5" customHeight="1" thickTop="1" thickBot="1">
      <c r="F24" s="279" t="s">
        <v>143</v>
      </c>
      <c r="G24" s="285"/>
      <c r="H24" s="40"/>
      <c r="I24" s="40"/>
      <c r="J24" s="35" t="s">
        <v>202</v>
      </c>
      <c r="K24" s="4" t="e">
        <f>ROUNDDOWN(K22/108*100,0)</f>
        <v>#VALUE!</v>
      </c>
    </row>
    <row r="25" spans="1:12" ht="6" customHeight="1" thickTop="1">
      <c r="G25" s="281"/>
      <c r="H25" s="281"/>
      <c r="I25" s="281"/>
      <c r="J25" s="281"/>
      <c r="K25" s="36"/>
    </row>
    <row r="26" spans="1:12">
      <c r="A26" s="271" t="s">
        <v>145</v>
      </c>
      <c r="B26" s="271"/>
      <c r="C26" s="271"/>
      <c r="D26" s="271"/>
      <c r="E26" s="271"/>
      <c r="F26" s="271"/>
      <c r="G26" s="271"/>
      <c r="H26" s="271"/>
      <c r="I26" s="271"/>
      <c r="J26" s="271"/>
      <c r="K26" s="271"/>
    </row>
    <row r="27" spans="1:12">
      <c r="A27" s="271" t="s">
        <v>146</v>
      </c>
      <c r="B27" s="271"/>
      <c r="C27" s="271"/>
      <c r="D27" s="271"/>
      <c r="E27" s="271"/>
      <c r="F27" s="271"/>
      <c r="G27" s="271"/>
      <c r="H27" s="271"/>
      <c r="I27" s="271"/>
      <c r="J27" s="271"/>
      <c r="K27" s="271"/>
    </row>
    <row r="28" spans="1:12">
      <c r="A28" s="271" t="s">
        <v>147</v>
      </c>
      <c r="B28" s="271"/>
      <c r="C28" s="271"/>
      <c r="D28" s="271"/>
      <c r="E28" s="271"/>
      <c r="F28" s="271"/>
      <c r="G28" s="271"/>
      <c r="H28" s="271"/>
      <c r="I28" s="271"/>
      <c r="J28" s="271"/>
      <c r="K28" s="271"/>
    </row>
    <row r="29" spans="1:12">
      <c r="A29" s="282" t="s">
        <v>148</v>
      </c>
      <c r="B29" s="282"/>
      <c r="C29" s="282"/>
      <c r="D29" s="282"/>
      <c r="E29" s="282"/>
      <c r="F29" s="282"/>
      <c r="G29" s="282"/>
      <c r="H29" s="282"/>
      <c r="I29" s="282"/>
      <c r="J29" s="282"/>
      <c r="K29" s="282"/>
    </row>
    <row r="30" spans="1:12">
      <c r="A30" s="37" t="s">
        <v>149</v>
      </c>
      <c r="B30" s="38"/>
      <c r="C30" s="38"/>
      <c r="D30" s="38"/>
      <c r="E30" s="51"/>
      <c r="F30" s="38"/>
      <c r="G30" s="38"/>
      <c r="H30" s="38"/>
      <c r="I30" s="38"/>
      <c r="J30" s="38"/>
      <c r="K30" s="38"/>
    </row>
    <row r="31" spans="1:12">
      <c r="A31" s="271" t="s">
        <v>150</v>
      </c>
      <c r="B31" s="271"/>
      <c r="C31" s="271"/>
      <c r="D31" s="271"/>
      <c r="E31" s="271"/>
      <c r="F31" s="271"/>
      <c r="G31" s="271"/>
      <c r="H31" s="271"/>
      <c r="I31" s="271"/>
      <c r="J31" s="271"/>
      <c r="K31" s="271"/>
    </row>
    <row r="32" spans="1:12">
      <c r="A32" s="271" t="s">
        <v>151</v>
      </c>
      <c r="B32" s="271"/>
      <c r="C32" s="271"/>
      <c r="D32" s="271"/>
      <c r="E32" s="271"/>
      <c r="F32" s="271"/>
      <c r="G32" s="271"/>
      <c r="H32" s="271"/>
      <c r="I32" s="271"/>
      <c r="J32" s="271"/>
      <c r="K32" s="271"/>
    </row>
    <row r="33" spans="1:1" ht="3.75" customHeight="1"/>
    <row r="34" spans="1:1">
      <c r="A34" s="37" t="s">
        <v>152</v>
      </c>
    </row>
  </sheetData>
  <mergeCells count="12">
    <mergeCell ref="A32:K32"/>
    <mergeCell ref="A6:A9"/>
    <mergeCell ref="B6:E6"/>
    <mergeCell ref="F6:J6"/>
    <mergeCell ref="K6:K7"/>
    <mergeCell ref="F24:G24"/>
    <mergeCell ref="G25:J25"/>
    <mergeCell ref="A26:K26"/>
    <mergeCell ref="A27:K27"/>
    <mergeCell ref="A28:K28"/>
    <mergeCell ref="A29:K29"/>
    <mergeCell ref="A31:K31"/>
  </mergeCells>
  <phoneticPr fontId="3"/>
  <pageMargins left="0.70866141732283472" right="0.70866141732283472" top="0.74803149606299213" bottom="0.74803149606299213" header="0.31496062992125984" footer="0.31496062992125984"/>
  <pageSetup paperSize="9" orientation="landscape"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sheetPr>
  <dimension ref="A1:J32"/>
  <sheetViews>
    <sheetView workbookViewId="0">
      <selection activeCell="O8" sqref="O8"/>
    </sheetView>
  </sheetViews>
  <sheetFormatPr defaultRowHeight="13"/>
  <cols>
    <col min="1" max="1" width="13.453125" style="1" customWidth="1"/>
    <col min="2" max="4" width="10.453125" style="1" customWidth="1"/>
    <col min="5" max="5" width="18.90625" style="33"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48"/>
      <c r="I2" s="238" t="s">
        <v>294</v>
      </c>
    </row>
    <row r="3" spans="1:9" ht="18" customHeight="1">
      <c r="A3" s="1" t="s">
        <v>203</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323</v>
      </c>
      <c r="G6" s="7" t="s">
        <v>125</v>
      </c>
      <c r="H6" s="9" t="s">
        <v>120</v>
      </c>
      <c r="I6" s="278"/>
    </row>
    <row r="7" spans="1:9" ht="18" customHeight="1">
      <c r="A7" s="273"/>
      <c r="B7" s="250" t="s">
        <v>157</v>
      </c>
      <c r="C7" s="11" t="s">
        <v>127</v>
      </c>
      <c r="D7" s="12" t="s">
        <v>128</v>
      </c>
      <c r="E7" s="13" t="s">
        <v>127</v>
      </c>
      <c r="F7" s="208" t="s">
        <v>319</v>
      </c>
      <c r="G7" s="11" t="s">
        <v>204</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69">
        <v>0.4</v>
      </c>
      <c r="C9" s="211"/>
      <c r="D9" s="218" t="s">
        <v>34</v>
      </c>
      <c r="E9" s="219">
        <f>C9</f>
        <v>0</v>
      </c>
      <c r="F9" s="21">
        <v>4</v>
      </c>
      <c r="G9" s="211"/>
      <c r="H9" s="221">
        <f t="shared" ref="H9:H17" si="0">F9*G9</f>
        <v>0</v>
      </c>
      <c r="I9" s="222">
        <f t="shared" ref="I9:I20" si="1">ROUNDDOWN(SUM(E9,H9),0)</f>
        <v>0</v>
      </c>
    </row>
    <row r="10" spans="1:9" ht="18" customHeight="1">
      <c r="A10" s="54" t="str">
        <f>+'1小網８号'!A10</f>
        <v>令和８年５月</v>
      </c>
      <c r="B10" s="69">
        <v>0.4</v>
      </c>
      <c r="C10" s="211"/>
      <c r="D10" s="218" t="s">
        <v>167</v>
      </c>
      <c r="E10" s="219">
        <f t="shared" ref="E10:E20" si="2">C10</f>
        <v>0</v>
      </c>
      <c r="F10" s="21">
        <v>4</v>
      </c>
      <c r="G10" s="211"/>
      <c r="H10" s="221">
        <f t="shared" si="0"/>
        <v>0</v>
      </c>
      <c r="I10" s="222">
        <f t="shared" si="1"/>
        <v>0</v>
      </c>
    </row>
    <row r="11" spans="1:9" ht="18" customHeight="1">
      <c r="A11" s="54" t="str">
        <f>+'1小網８号'!A11</f>
        <v>令和８年６月</v>
      </c>
      <c r="B11" s="69">
        <v>0.4</v>
      </c>
      <c r="C11" s="211"/>
      <c r="D11" s="218" t="s">
        <v>167</v>
      </c>
      <c r="E11" s="219">
        <f t="shared" si="2"/>
        <v>0</v>
      </c>
      <c r="F11" s="21">
        <v>4</v>
      </c>
      <c r="G11" s="211"/>
      <c r="H11" s="221">
        <f t="shared" si="0"/>
        <v>0</v>
      </c>
      <c r="I11" s="222">
        <f t="shared" si="1"/>
        <v>0</v>
      </c>
    </row>
    <row r="12" spans="1:9" ht="18" customHeight="1">
      <c r="A12" s="54" t="str">
        <f>+'1小網８号'!A12</f>
        <v>令和８年７月</v>
      </c>
      <c r="B12" s="69">
        <v>0.4</v>
      </c>
      <c r="C12" s="211"/>
      <c r="D12" s="218" t="s">
        <v>167</v>
      </c>
      <c r="E12" s="219">
        <f t="shared" si="2"/>
        <v>0</v>
      </c>
      <c r="F12" s="21">
        <v>4</v>
      </c>
      <c r="G12" s="211"/>
      <c r="H12" s="221">
        <f t="shared" si="0"/>
        <v>0</v>
      </c>
      <c r="I12" s="222">
        <f t="shared" si="1"/>
        <v>0</v>
      </c>
    </row>
    <row r="13" spans="1:9" ht="18" customHeight="1">
      <c r="A13" s="54" t="str">
        <f>+'1小網８号'!A13</f>
        <v>令和８年８月</v>
      </c>
      <c r="B13" s="69">
        <v>0.4</v>
      </c>
      <c r="C13" s="211"/>
      <c r="D13" s="218" t="s">
        <v>167</v>
      </c>
      <c r="E13" s="219">
        <f t="shared" si="2"/>
        <v>0</v>
      </c>
      <c r="F13" s="21">
        <v>4</v>
      </c>
      <c r="G13" s="211"/>
      <c r="H13" s="221">
        <f t="shared" si="0"/>
        <v>0</v>
      </c>
      <c r="I13" s="222">
        <f t="shared" si="1"/>
        <v>0</v>
      </c>
    </row>
    <row r="14" spans="1:9" ht="18" customHeight="1">
      <c r="A14" s="54" t="str">
        <f>+'1小網８号'!A14</f>
        <v>令和８年９月</v>
      </c>
      <c r="B14" s="69">
        <v>0.4</v>
      </c>
      <c r="C14" s="211"/>
      <c r="D14" s="218" t="s">
        <v>167</v>
      </c>
      <c r="E14" s="219">
        <f t="shared" si="2"/>
        <v>0</v>
      </c>
      <c r="F14" s="21">
        <v>4</v>
      </c>
      <c r="G14" s="211"/>
      <c r="H14" s="221">
        <f t="shared" si="0"/>
        <v>0</v>
      </c>
      <c r="I14" s="222">
        <f t="shared" si="1"/>
        <v>0</v>
      </c>
    </row>
    <row r="15" spans="1:9" ht="18" customHeight="1">
      <c r="A15" s="54" t="str">
        <f>+'1小網８号'!A15</f>
        <v>令和８年１０月</v>
      </c>
      <c r="B15" s="69">
        <v>0.4</v>
      </c>
      <c r="C15" s="211"/>
      <c r="D15" s="218" t="s">
        <v>167</v>
      </c>
      <c r="E15" s="219">
        <f t="shared" si="2"/>
        <v>0</v>
      </c>
      <c r="F15" s="21">
        <v>4</v>
      </c>
      <c r="G15" s="211"/>
      <c r="H15" s="221">
        <f t="shared" si="0"/>
        <v>0</v>
      </c>
      <c r="I15" s="222">
        <f t="shared" si="1"/>
        <v>0</v>
      </c>
    </row>
    <row r="16" spans="1:9" ht="18" customHeight="1">
      <c r="A16" s="54" t="str">
        <f>+'1小網８号'!A16</f>
        <v>令和８年１１月</v>
      </c>
      <c r="B16" s="69">
        <v>0.4</v>
      </c>
      <c r="C16" s="211"/>
      <c r="D16" s="218" t="s">
        <v>167</v>
      </c>
      <c r="E16" s="219">
        <f t="shared" si="2"/>
        <v>0</v>
      </c>
      <c r="F16" s="21">
        <v>4</v>
      </c>
      <c r="G16" s="211"/>
      <c r="H16" s="221">
        <f t="shared" si="0"/>
        <v>0</v>
      </c>
      <c r="I16" s="222">
        <f t="shared" si="1"/>
        <v>0</v>
      </c>
    </row>
    <row r="17" spans="1:10" ht="18" customHeight="1">
      <c r="A17" s="54" t="str">
        <f>+'1小網８号'!A17</f>
        <v>令和８年１２月</v>
      </c>
      <c r="B17" s="69">
        <v>0.4</v>
      </c>
      <c r="C17" s="211"/>
      <c r="D17" s="218" t="s">
        <v>167</v>
      </c>
      <c r="E17" s="219">
        <f t="shared" si="2"/>
        <v>0</v>
      </c>
      <c r="F17" s="21">
        <v>4</v>
      </c>
      <c r="G17" s="211"/>
      <c r="H17" s="221">
        <f t="shared" si="0"/>
        <v>0</v>
      </c>
      <c r="I17" s="222">
        <f t="shared" si="1"/>
        <v>0</v>
      </c>
    </row>
    <row r="18" spans="1:10" ht="18" customHeight="1">
      <c r="A18" s="54" t="str">
        <f>+'1小網８号'!A18</f>
        <v>令和９年１月</v>
      </c>
      <c r="B18" s="69">
        <v>0.4</v>
      </c>
      <c r="C18" s="211"/>
      <c r="D18" s="218" t="s">
        <v>167</v>
      </c>
      <c r="E18" s="219">
        <f t="shared" si="2"/>
        <v>0</v>
      </c>
      <c r="F18" s="21">
        <v>4</v>
      </c>
      <c r="G18" s="211"/>
      <c r="H18" s="221">
        <f t="shared" ref="H18:H20" si="3">F18*G18</f>
        <v>0</v>
      </c>
      <c r="I18" s="222">
        <f t="shared" si="1"/>
        <v>0</v>
      </c>
    </row>
    <row r="19" spans="1:10" ht="18" customHeight="1">
      <c r="A19" s="54" t="str">
        <f>+'1小網８号'!A19</f>
        <v>令和９年２月</v>
      </c>
      <c r="B19" s="69">
        <v>0.4</v>
      </c>
      <c r="C19" s="211"/>
      <c r="D19" s="218" t="s">
        <v>167</v>
      </c>
      <c r="E19" s="219">
        <f t="shared" si="2"/>
        <v>0</v>
      </c>
      <c r="F19" s="21">
        <v>4</v>
      </c>
      <c r="G19" s="211"/>
      <c r="H19" s="221">
        <f t="shared" si="3"/>
        <v>0</v>
      </c>
      <c r="I19" s="222">
        <f t="shared" si="1"/>
        <v>0</v>
      </c>
    </row>
    <row r="20" spans="1:10" ht="18" customHeight="1" thickBot="1">
      <c r="A20" s="54" t="str">
        <f>+'1小網８号'!A20</f>
        <v>令和９年３月</v>
      </c>
      <c r="B20" s="69">
        <v>0.4</v>
      </c>
      <c r="C20" s="211"/>
      <c r="D20" s="220" t="s">
        <v>167</v>
      </c>
      <c r="E20" s="219">
        <f t="shared" si="2"/>
        <v>0</v>
      </c>
      <c r="F20" s="21">
        <v>4</v>
      </c>
      <c r="G20" s="211"/>
      <c r="H20" s="221">
        <f t="shared" si="3"/>
        <v>0</v>
      </c>
      <c r="I20" s="222">
        <f t="shared" si="1"/>
        <v>0</v>
      </c>
    </row>
    <row r="21" spans="1:10" ht="18" customHeight="1" thickBot="1">
      <c r="A21" s="26" t="s">
        <v>141</v>
      </c>
      <c r="B21" s="27"/>
      <c r="C21" s="28"/>
      <c r="D21" s="230"/>
      <c r="E21" s="234"/>
      <c r="F21" s="251">
        <f>SUM(F9:F20)/10</f>
        <v>4.8</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33"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48"/>
      <c r="I2" s="238" t="s">
        <v>295</v>
      </c>
    </row>
    <row r="3" spans="1:9" ht="18" customHeight="1">
      <c r="A3" s="1" t="s">
        <v>205</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320</v>
      </c>
      <c r="G6" s="7" t="s">
        <v>125</v>
      </c>
      <c r="H6" s="9" t="s">
        <v>120</v>
      </c>
      <c r="I6" s="278"/>
    </row>
    <row r="7" spans="1:9" ht="18" customHeight="1">
      <c r="A7" s="273"/>
      <c r="B7" s="208" t="s">
        <v>179</v>
      </c>
      <c r="C7" s="11" t="s">
        <v>127</v>
      </c>
      <c r="D7" s="12" t="s">
        <v>128</v>
      </c>
      <c r="E7" s="13" t="s">
        <v>127</v>
      </c>
      <c r="F7" s="208" t="s">
        <v>206</v>
      </c>
      <c r="G7" s="11" t="s">
        <v>204</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52">
        <v>0.05</v>
      </c>
      <c r="C9" s="211"/>
      <c r="D9" s="218" t="s">
        <v>34</v>
      </c>
      <c r="E9" s="219">
        <f>C9</f>
        <v>0</v>
      </c>
      <c r="F9" s="21">
        <v>1</v>
      </c>
      <c r="G9" s="211"/>
      <c r="H9" s="221">
        <f t="shared" ref="H9:H17" si="0">F9*G9</f>
        <v>0</v>
      </c>
      <c r="I9" s="222">
        <f t="shared" ref="I9:I20" si="1">ROUNDDOWN(SUM(E9,H9),0)</f>
        <v>0</v>
      </c>
    </row>
    <row r="10" spans="1:9" ht="18" customHeight="1">
      <c r="A10" s="54" t="str">
        <f>+'1小網８号'!A10</f>
        <v>令和８年５月</v>
      </c>
      <c r="B10" s="252">
        <v>0.05</v>
      </c>
      <c r="C10" s="211"/>
      <c r="D10" s="218" t="s">
        <v>34</v>
      </c>
      <c r="E10" s="219">
        <f>C10</f>
        <v>0</v>
      </c>
      <c r="F10" s="21">
        <v>1</v>
      </c>
      <c r="G10" s="211"/>
      <c r="H10" s="221">
        <f t="shared" si="0"/>
        <v>0</v>
      </c>
      <c r="I10" s="222">
        <f t="shared" si="1"/>
        <v>0</v>
      </c>
    </row>
    <row r="11" spans="1:9" ht="18" customHeight="1">
      <c r="A11" s="54" t="str">
        <f>+'1小網８号'!A11</f>
        <v>令和８年６月</v>
      </c>
      <c r="B11" s="252">
        <v>0.05</v>
      </c>
      <c r="C11" s="211"/>
      <c r="D11" s="218" t="s">
        <v>34</v>
      </c>
      <c r="E11" s="219">
        <f t="shared" ref="E11:E20" si="2">C11</f>
        <v>0</v>
      </c>
      <c r="F11" s="21">
        <v>1</v>
      </c>
      <c r="G11" s="211"/>
      <c r="H11" s="221">
        <f t="shared" si="0"/>
        <v>0</v>
      </c>
      <c r="I11" s="222">
        <f t="shared" si="1"/>
        <v>0</v>
      </c>
    </row>
    <row r="12" spans="1:9" ht="18" customHeight="1">
      <c r="A12" s="54" t="str">
        <f>+'1小網８号'!A12</f>
        <v>令和８年７月</v>
      </c>
      <c r="B12" s="252">
        <v>0.05</v>
      </c>
      <c r="C12" s="211"/>
      <c r="D12" s="218" t="s">
        <v>34</v>
      </c>
      <c r="E12" s="219">
        <f t="shared" si="2"/>
        <v>0</v>
      </c>
      <c r="F12" s="21">
        <v>1</v>
      </c>
      <c r="G12" s="211"/>
      <c r="H12" s="221">
        <f t="shared" si="0"/>
        <v>0</v>
      </c>
      <c r="I12" s="222">
        <f t="shared" si="1"/>
        <v>0</v>
      </c>
    </row>
    <row r="13" spans="1:9" ht="18" customHeight="1">
      <c r="A13" s="54" t="str">
        <f>+'1小網８号'!A13</f>
        <v>令和８年８月</v>
      </c>
      <c r="B13" s="252">
        <v>0.05</v>
      </c>
      <c r="C13" s="211"/>
      <c r="D13" s="218" t="s">
        <v>34</v>
      </c>
      <c r="E13" s="219">
        <f t="shared" si="2"/>
        <v>0</v>
      </c>
      <c r="F13" s="21">
        <v>1</v>
      </c>
      <c r="G13" s="211"/>
      <c r="H13" s="221">
        <f t="shared" si="0"/>
        <v>0</v>
      </c>
      <c r="I13" s="222">
        <f t="shared" si="1"/>
        <v>0</v>
      </c>
    </row>
    <row r="14" spans="1:9" ht="18" customHeight="1">
      <c r="A14" s="54" t="str">
        <f>+'1小網８号'!A14</f>
        <v>令和８年９月</v>
      </c>
      <c r="B14" s="252">
        <v>0.05</v>
      </c>
      <c r="C14" s="211"/>
      <c r="D14" s="218" t="s">
        <v>34</v>
      </c>
      <c r="E14" s="219">
        <f t="shared" si="2"/>
        <v>0</v>
      </c>
      <c r="F14" s="21">
        <v>1</v>
      </c>
      <c r="G14" s="211"/>
      <c r="H14" s="221">
        <f t="shared" si="0"/>
        <v>0</v>
      </c>
      <c r="I14" s="222">
        <f t="shared" si="1"/>
        <v>0</v>
      </c>
    </row>
    <row r="15" spans="1:9" ht="18" customHeight="1">
      <c r="A15" s="54" t="str">
        <f>+'1小網８号'!A15</f>
        <v>令和８年１０月</v>
      </c>
      <c r="B15" s="252">
        <v>0.05</v>
      </c>
      <c r="C15" s="211"/>
      <c r="D15" s="218" t="s">
        <v>34</v>
      </c>
      <c r="E15" s="219">
        <f t="shared" si="2"/>
        <v>0</v>
      </c>
      <c r="F15" s="21">
        <v>1</v>
      </c>
      <c r="G15" s="211"/>
      <c r="H15" s="221">
        <f t="shared" si="0"/>
        <v>0</v>
      </c>
      <c r="I15" s="222">
        <f t="shared" si="1"/>
        <v>0</v>
      </c>
    </row>
    <row r="16" spans="1:9" ht="18" customHeight="1">
      <c r="A16" s="54" t="str">
        <f>+'1小網８号'!A16</f>
        <v>令和８年１１月</v>
      </c>
      <c r="B16" s="252">
        <v>0.05</v>
      </c>
      <c r="C16" s="211"/>
      <c r="D16" s="218" t="s">
        <v>34</v>
      </c>
      <c r="E16" s="219">
        <f t="shared" si="2"/>
        <v>0</v>
      </c>
      <c r="F16" s="21">
        <v>1</v>
      </c>
      <c r="G16" s="211"/>
      <c r="H16" s="221">
        <f t="shared" si="0"/>
        <v>0</v>
      </c>
      <c r="I16" s="222">
        <f t="shared" si="1"/>
        <v>0</v>
      </c>
    </row>
    <row r="17" spans="1:10" ht="18" customHeight="1">
      <c r="A17" s="54" t="str">
        <f>+'1小網８号'!A17</f>
        <v>令和８年１２月</v>
      </c>
      <c r="B17" s="252">
        <v>0.05</v>
      </c>
      <c r="C17" s="211"/>
      <c r="D17" s="218" t="s">
        <v>34</v>
      </c>
      <c r="E17" s="219">
        <f t="shared" si="2"/>
        <v>0</v>
      </c>
      <c r="F17" s="21">
        <v>1</v>
      </c>
      <c r="G17" s="211"/>
      <c r="H17" s="221">
        <f t="shared" si="0"/>
        <v>0</v>
      </c>
      <c r="I17" s="222">
        <f t="shared" si="1"/>
        <v>0</v>
      </c>
    </row>
    <row r="18" spans="1:10" ht="18" customHeight="1">
      <c r="A18" s="54" t="str">
        <f>+'1小網８号'!A18</f>
        <v>令和９年１月</v>
      </c>
      <c r="B18" s="252">
        <v>0.05</v>
      </c>
      <c r="C18" s="211"/>
      <c r="D18" s="218" t="s">
        <v>34</v>
      </c>
      <c r="E18" s="219">
        <f t="shared" si="2"/>
        <v>0</v>
      </c>
      <c r="F18" s="21">
        <v>1</v>
      </c>
      <c r="G18" s="211"/>
      <c r="H18" s="221">
        <f t="shared" ref="H18:H20" si="3">F18*G18</f>
        <v>0</v>
      </c>
      <c r="I18" s="222">
        <f t="shared" si="1"/>
        <v>0</v>
      </c>
    </row>
    <row r="19" spans="1:10" ht="18" customHeight="1">
      <c r="A19" s="54" t="str">
        <f>+'1小網８号'!A19</f>
        <v>令和９年２月</v>
      </c>
      <c r="B19" s="252">
        <v>0.05</v>
      </c>
      <c r="C19" s="211"/>
      <c r="D19" s="218" t="s">
        <v>34</v>
      </c>
      <c r="E19" s="219">
        <f t="shared" si="2"/>
        <v>0</v>
      </c>
      <c r="F19" s="21">
        <v>1</v>
      </c>
      <c r="G19" s="211"/>
      <c r="H19" s="221">
        <f t="shared" si="3"/>
        <v>0</v>
      </c>
      <c r="I19" s="222">
        <f t="shared" si="1"/>
        <v>0</v>
      </c>
    </row>
    <row r="20" spans="1:10" ht="18" customHeight="1" thickBot="1">
      <c r="A20" s="54" t="str">
        <f>+'1小網８号'!A20</f>
        <v>令和９年３月</v>
      </c>
      <c r="B20" s="252">
        <v>0.05</v>
      </c>
      <c r="C20" s="211"/>
      <c r="D20" s="220" t="s">
        <v>34</v>
      </c>
      <c r="E20" s="219">
        <f t="shared" si="2"/>
        <v>0</v>
      </c>
      <c r="F20" s="21">
        <v>1</v>
      </c>
      <c r="G20" s="211"/>
      <c r="H20" s="221">
        <f t="shared" si="3"/>
        <v>0</v>
      </c>
      <c r="I20" s="222">
        <f t="shared" si="1"/>
        <v>0</v>
      </c>
    </row>
    <row r="21" spans="1:10" ht="18" customHeight="1" thickBot="1">
      <c r="A21" s="26" t="s">
        <v>141</v>
      </c>
      <c r="B21" s="27"/>
      <c r="C21" s="28"/>
      <c r="D21" s="28"/>
      <c r="E21" s="50"/>
      <c r="F21" s="30">
        <f>SUM(F9:F20)</f>
        <v>12</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1"/>
  </sheetPr>
  <dimension ref="A2:L34"/>
  <sheetViews>
    <sheetView workbookViewId="0"/>
  </sheetViews>
  <sheetFormatPr defaultRowHeight="13"/>
  <cols>
    <col min="1" max="1" width="13.6328125" style="1" customWidth="1"/>
    <col min="2" max="3" width="10.453125" style="1" customWidth="1"/>
    <col min="4" max="4" width="5.453125" style="1" customWidth="1"/>
    <col min="5" max="5" width="11.453125" style="33" customWidth="1"/>
    <col min="6" max="6" width="15.453125" style="1" customWidth="1"/>
    <col min="7" max="7" width="10.453125" style="1" customWidth="1"/>
    <col min="8" max="8" width="9.08984375" style="1" customWidth="1"/>
    <col min="9" max="9" width="9.453125" style="1" customWidth="1"/>
    <col min="10" max="10" width="13.453125" style="1" customWidth="1"/>
    <col min="11" max="11" width="17.36328125" style="1" customWidth="1"/>
    <col min="12" max="12" width="4.6328125" style="1" customWidth="1"/>
    <col min="13" max="258" width="9" style="1"/>
    <col min="259" max="259" width="13.6328125" style="1" customWidth="1"/>
    <col min="260" max="262" width="10.453125" style="1" customWidth="1"/>
    <col min="263" max="263" width="18.90625" style="1" customWidth="1"/>
    <col min="264" max="264" width="15.453125" style="1" customWidth="1"/>
    <col min="265" max="265" width="10.453125" style="1" customWidth="1"/>
    <col min="266" max="266" width="15.08984375" style="1" customWidth="1"/>
    <col min="267" max="267" width="17.36328125" style="1" customWidth="1"/>
    <col min="268" max="268" width="4.6328125" style="1" customWidth="1"/>
    <col min="269" max="514" width="9" style="1"/>
    <col min="515" max="515" width="13.6328125" style="1" customWidth="1"/>
    <col min="516" max="518" width="10.453125" style="1" customWidth="1"/>
    <col min="519" max="519" width="18.90625" style="1" customWidth="1"/>
    <col min="520" max="520" width="15.453125" style="1" customWidth="1"/>
    <col min="521" max="521" width="10.453125" style="1" customWidth="1"/>
    <col min="522" max="522" width="15.08984375" style="1" customWidth="1"/>
    <col min="523" max="523" width="17.36328125" style="1" customWidth="1"/>
    <col min="524" max="524" width="4.6328125" style="1" customWidth="1"/>
    <col min="525" max="770" width="9" style="1"/>
    <col min="771" max="771" width="13.6328125" style="1" customWidth="1"/>
    <col min="772" max="774" width="10.453125" style="1" customWidth="1"/>
    <col min="775" max="775" width="18.90625" style="1" customWidth="1"/>
    <col min="776" max="776" width="15.453125" style="1" customWidth="1"/>
    <col min="777" max="777" width="10.453125" style="1" customWidth="1"/>
    <col min="778" max="778" width="15.08984375" style="1" customWidth="1"/>
    <col min="779" max="779" width="17.36328125" style="1" customWidth="1"/>
    <col min="780" max="780" width="4.6328125" style="1" customWidth="1"/>
    <col min="781" max="1026" width="9" style="1"/>
    <col min="1027" max="1027" width="13.6328125" style="1" customWidth="1"/>
    <col min="1028" max="1030" width="10.453125" style="1" customWidth="1"/>
    <col min="1031" max="1031" width="18.90625" style="1" customWidth="1"/>
    <col min="1032" max="1032" width="15.453125" style="1" customWidth="1"/>
    <col min="1033" max="1033" width="10.453125" style="1" customWidth="1"/>
    <col min="1034" max="1034" width="15.08984375" style="1" customWidth="1"/>
    <col min="1035" max="1035" width="17.36328125" style="1" customWidth="1"/>
    <col min="1036" max="1036" width="4.6328125" style="1" customWidth="1"/>
    <col min="1037" max="1282" width="9" style="1"/>
    <col min="1283" max="1283" width="13.6328125" style="1" customWidth="1"/>
    <col min="1284" max="1286" width="10.453125" style="1" customWidth="1"/>
    <col min="1287" max="1287" width="18.90625" style="1" customWidth="1"/>
    <col min="1288" max="1288" width="15.453125" style="1" customWidth="1"/>
    <col min="1289" max="1289" width="10.453125" style="1" customWidth="1"/>
    <col min="1290" max="1290" width="15.08984375" style="1" customWidth="1"/>
    <col min="1291" max="1291" width="17.36328125" style="1" customWidth="1"/>
    <col min="1292" max="1292" width="4.6328125" style="1" customWidth="1"/>
    <col min="1293" max="1538" width="9" style="1"/>
    <col min="1539" max="1539" width="13.6328125" style="1" customWidth="1"/>
    <col min="1540" max="1542" width="10.453125" style="1" customWidth="1"/>
    <col min="1543" max="1543" width="18.90625" style="1" customWidth="1"/>
    <col min="1544" max="1544" width="15.453125" style="1" customWidth="1"/>
    <col min="1545" max="1545" width="10.453125" style="1" customWidth="1"/>
    <col min="1546" max="1546" width="15.08984375" style="1" customWidth="1"/>
    <col min="1547" max="1547" width="17.36328125" style="1" customWidth="1"/>
    <col min="1548" max="1548" width="4.6328125" style="1" customWidth="1"/>
    <col min="1549" max="1794" width="9" style="1"/>
    <col min="1795" max="1795" width="13.6328125" style="1" customWidth="1"/>
    <col min="1796" max="1798" width="10.453125" style="1" customWidth="1"/>
    <col min="1799" max="1799" width="18.90625" style="1" customWidth="1"/>
    <col min="1800" max="1800" width="15.453125" style="1" customWidth="1"/>
    <col min="1801" max="1801" width="10.453125" style="1" customWidth="1"/>
    <col min="1802" max="1802" width="15.08984375" style="1" customWidth="1"/>
    <col min="1803" max="1803" width="17.36328125" style="1" customWidth="1"/>
    <col min="1804" max="1804" width="4.6328125" style="1" customWidth="1"/>
    <col min="1805" max="2050" width="9" style="1"/>
    <col min="2051" max="2051" width="13.6328125" style="1" customWidth="1"/>
    <col min="2052" max="2054" width="10.453125" style="1" customWidth="1"/>
    <col min="2055" max="2055" width="18.90625" style="1" customWidth="1"/>
    <col min="2056" max="2056" width="15.453125" style="1" customWidth="1"/>
    <col min="2057" max="2057" width="10.453125" style="1" customWidth="1"/>
    <col min="2058" max="2058" width="15.08984375" style="1" customWidth="1"/>
    <col min="2059" max="2059" width="17.36328125" style="1" customWidth="1"/>
    <col min="2060" max="2060" width="4.6328125" style="1" customWidth="1"/>
    <col min="2061" max="2306" width="9" style="1"/>
    <col min="2307" max="2307" width="13.6328125" style="1" customWidth="1"/>
    <col min="2308" max="2310" width="10.453125" style="1" customWidth="1"/>
    <col min="2311" max="2311" width="18.90625" style="1" customWidth="1"/>
    <col min="2312" max="2312" width="15.453125" style="1" customWidth="1"/>
    <col min="2313" max="2313" width="10.453125" style="1" customWidth="1"/>
    <col min="2314" max="2314" width="15.08984375" style="1" customWidth="1"/>
    <col min="2315" max="2315" width="17.36328125" style="1" customWidth="1"/>
    <col min="2316" max="2316" width="4.6328125" style="1" customWidth="1"/>
    <col min="2317" max="2562" width="9" style="1"/>
    <col min="2563" max="2563" width="13.6328125" style="1" customWidth="1"/>
    <col min="2564" max="2566" width="10.453125" style="1" customWidth="1"/>
    <col min="2567" max="2567" width="18.90625" style="1" customWidth="1"/>
    <col min="2568" max="2568" width="15.453125" style="1" customWidth="1"/>
    <col min="2569" max="2569" width="10.453125" style="1" customWidth="1"/>
    <col min="2570" max="2570" width="15.08984375" style="1" customWidth="1"/>
    <col min="2571" max="2571" width="17.36328125" style="1" customWidth="1"/>
    <col min="2572" max="2572" width="4.6328125" style="1" customWidth="1"/>
    <col min="2573" max="2818" width="9" style="1"/>
    <col min="2819" max="2819" width="13.6328125" style="1" customWidth="1"/>
    <col min="2820" max="2822" width="10.453125" style="1" customWidth="1"/>
    <col min="2823" max="2823" width="18.90625" style="1" customWidth="1"/>
    <col min="2824" max="2824" width="15.453125" style="1" customWidth="1"/>
    <col min="2825" max="2825" width="10.453125" style="1" customWidth="1"/>
    <col min="2826" max="2826" width="15.08984375" style="1" customWidth="1"/>
    <col min="2827" max="2827" width="17.36328125" style="1" customWidth="1"/>
    <col min="2828" max="2828" width="4.6328125" style="1" customWidth="1"/>
    <col min="2829" max="3074" width="9" style="1"/>
    <col min="3075" max="3075" width="13.6328125" style="1" customWidth="1"/>
    <col min="3076" max="3078" width="10.453125" style="1" customWidth="1"/>
    <col min="3079" max="3079" width="18.90625" style="1" customWidth="1"/>
    <col min="3080" max="3080" width="15.453125" style="1" customWidth="1"/>
    <col min="3081" max="3081" width="10.453125" style="1" customWidth="1"/>
    <col min="3082" max="3082" width="15.08984375" style="1" customWidth="1"/>
    <col min="3083" max="3083" width="17.36328125" style="1" customWidth="1"/>
    <col min="3084" max="3084" width="4.6328125" style="1" customWidth="1"/>
    <col min="3085" max="3330" width="9" style="1"/>
    <col min="3331" max="3331" width="13.6328125" style="1" customWidth="1"/>
    <col min="3332" max="3334" width="10.453125" style="1" customWidth="1"/>
    <col min="3335" max="3335" width="18.90625" style="1" customWidth="1"/>
    <col min="3336" max="3336" width="15.453125" style="1" customWidth="1"/>
    <col min="3337" max="3337" width="10.453125" style="1" customWidth="1"/>
    <col min="3338" max="3338" width="15.08984375" style="1" customWidth="1"/>
    <col min="3339" max="3339" width="17.36328125" style="1" customWidth="1"/>
    <col min="3340" max="3340" width="4.6328125" style="1" customWidth="1"/>
    <col min="3341" max="3586" width="9" style="1"/>
    <col min="3587" max="3587" width="13.6328125" style="1" customWidth="1"/>
    <col min="3588" max="3590" width="10.453125" style="1" customWidth="1"/>
    <col min="3591" max="3591" width="18.90625" style="1" customWidth="1"/>
    <col min="3592" max="3592" width="15.453125" style="1" customWidth="1"/>
    <col min="3593" max="3593" width="10.453125" style="1" customWidth="1"/>
    <col min="3594" max="3594" width="15.08984375" style="1" customWidth="1"/>
    <col min="3595" max="3595" width="17.36328125" style="1" customWidth="1"/>
    <col min="3596" max="3596" width="4.6328125" style="1" customWidth="1"/>
    <col min="3597" max="3842" width="9" style="1"/>
    <col min="3843" max="3843" width="13.6328125" style="1" customWidth="1"/>
    <col min="3844" max="3846" width="10.453125" style="1" customWidth="1"/>
    <col min="3847" max="3847" width="18.90625" style="1" customWidth="1"/>
    <col min="3848" max="3848" width="15.453125" style="1" customWidth="1"/>
    <col min="3849" max="3849" width="10.453125" style="1" customWidth="1"/>
    <col min="3850" max="3850" width="15.08984375" style="1" customWidth="1"/>
    <col min="3851" max="3851" width="17.36328125" style="1" customWidth="1"/>
    <col min="3852" max="3852" width="4.6328125" style="1" customWidth="1"/>
    <col min="3853" max="4098" width="9" style="1"/>
    <col min="4099" max="4099" width="13.6328125" style="1" customWidth="1"/>
    <col min="4100" max="4102" width="10.453125" style="1" customWidth="1"/>
    <col min="4103" max="4103" width="18.90625" style="1" customWidth="1"/>
    <col min="4104" max="4104" width="15.453125" style="1" customWidth="1"/>
    <col min="4105" max="4105" width="10.453125" style="1" customWidth="1"/>
    <col min="4106" max="4106" width="15.08984375" style="1" customWidth="1"/>
    <col min="4107" max="4107" width="17.36328125" style="1" customWidth="1"/>
    <col min="4108" max="4108" width="4.6328125" style="1" customWidth="1"/>
    <col min="4109" max="4354" width="9" style="1"/>
    <col min="4355" max="4355" width="13.6328125" style="1" customWidth="1"/>
    <col min="4356" max="4358" width="10.453125" style="1" customWidth="1"/>
    <col min="4359" max="4359" width="18.90625" style="1" customWidth="1"/>
    <col min="4360" max="4360" width="15.453125" style="1" customWidth="1"/>
    <col min="4361" max="4361" width="10.453125" style="1" customWidth="1"/>
    <col min="4362" max="4362" width="15.08984375" style="1" customWidth="1"/>
    <col min="4363" max="4363" width="17.36328125" style="1" customWidth="1"/>
    <col min="4364" max="4364" width="4.6328125" style="1" customWidth="1"/>
    <col min="4365" max="4610" width="9" style="1"/>
    <col min="4611" max="4611" width="13.6328125" style="1" customWidth="1"/>
    <col min="4612" max="4614" width="10.453125" style="1" customWidth="1"/>
    <col min="4615" max="4615" width="18.90625" style="1" customWidth="1"/>
    <col min="4616" max="4616" width="15.453125" style="1" customWidth="1"/>
    <col min="4617" max="4617" width="10.453125" style="1" customWidth="1"/>
    <col min="4618" max="4618" width="15.08984375" style="1" customWidth="1"/>
    <col min="4619" max="4619" width="17.36328125" style="1" customWidth="1"/>
    <col min="4620" max="4620" width="4.6328125" style="1" customWidth="1"/>
    <col min="4621" max="4866" width="9" style="1"/>
    <col min="4867" max="4867" width="13.6328125" style="1" customWidth="1"/>
    <col min="4868" max="4870" width="10.453125" style="1" customWidth="1"/>
    <col min="4871" max="4871" width="18.90625" style="1" customWidth="1"/>
    <col min="4872" max="4872" width="15.453125" style="1" customWidth="1"/>
    <col min="4873" max="4873" width="10.453125" style="1" customWidth="1"/>
    <col min="4874" max="4874" width="15.08984375" style="1" customWidth="1"/>
    <col min="4875" max="4875" width="17.36328125" style="1" customWidth="1"/>
    <col min="4876" max="4876" width="4.6328125" style="1" customWidth="1"/>
    <col min="4877" max="5122" width="9" style="1"/>
    <col min="5123" max="5123" width="13.6328125" style="1" customWidth="1"/>
    <col min="5124" max="5126" width="10.453125" style="1" customWidth="1"/>
    <col min="5127" max="5127" width="18.90625" style="1" customWidth="1"/>
    <col min="5128" max="5128" width="15.453125" style="1" customWidth="1"/>
    <col min="5129" max="5129" width="10.453125" style="1" customWidth="1"/>
    <col min="5130" max="5130" width="15.08984375" style="1" customWidth="1"/>
    <col min="5131" max="5131" width="17.36328125" style="1" customWidth="1"/>
    <col min="5132" max="5132" width="4.6328125" style="1" customWidth="1"/>
    <col min="5133" max="5378" width="9" style="1"/>
    <col min="5379" max="5379" width="13.6328125" style="1" customWidth="1"/>
    <col min="5380" max="5382" width="10.453125" style="1" customWidth="1"/>
    <col min="5383" max="5383" width="18.90625" style="1" customWidth="1"/>
    <col min="5384" max="5384" width="15.453125" style="1" customWidth="1"/>
    <col min="5385" max="5385" width="10.453125" style="1" customWidth="1"/>
    <col min="5386" max="5386" width="15.08984375" style="1" customWidth="1"/>
    <col min="5387" max="5387" width="17.36328125" style="1" customWidth="1"/>
    <col min="5388" max="5388" width="4.6328125" style="1" customWidth="1"/>
    <col min="5389" max="5634" width="9" style="1"/>
    <col min="5635" max="5635" width="13.6328125" style="1" customWidth="1"/>
    <col min="5636" max="5638" width="10.453125" style="1" customWidth="1"/>
    <col min="5639" max="5639" width="18.90625" style="1" customWidth="1"/>
    <col min="5640" max="5640" width="15.453125" style="1" customWidth="1"/>
    <col min="5641" max="5641" width="10.453125" style="1" customWidth="1"/>
    <col min="5642" max="5642" width="15.08984375" style="1" customWidth="1"/>
    <col min="5643" max="5643" width="17.36328125" style="1" customWidth="1"/>
    <col min="5644" max="5644" width="4.6328125" style="1" customWidth="1"/>
    <col min="5645" max="5890" width="9" style="1"/>
    <col min="5891" max="5891" width="13.6328125" style="1" customWidth="1"/>
    <col min="5892" max="5894" width="10.453125" style="1" customWidth="1"/>
    <col min="5895" max="5895" width="18.90625" style="1" customWidth="1"/>
    <col min="5896" max="5896" width="15.453125" style="1" customWidth="1"/>
    <col min="5897" max="5897" width="10.453125" style="1" customWidth="1"/>
    <col min="5898" max="5898" width="15.08984375" style="1" customWidth="1"/>
    <col min="5899" max="5899" width="17.36328125" style="1" customWidth="1"/>
    <col min="5900" max="5900" width="4.6328125" style="1" customWidth="1"/>
    <col min="5901" max="6146" width="9" style="1"/>
    <col min="6147" max="6147" width="13.6328125" style="1" customWidth="1"/>
    <col min="6148" max="6150" width="10.453125" style="1" customWidth="1"/>
    <col min="6151" max="6151" width="18.90625" style="1" customWidth="1"/>
    <col min="6152" max="6152" width="15.453125" style="1" customWidth="1"/>
    <col min="6153" max="6153" width="10.453125" style="1" customWidth="1"/>
    <col min="6154" max="6154" width="15.08984375" style="1" customWidth="1"/>
    <col min="6155" max="6155" width="17.36328125" style="1" customWidth="1"/>
    <col min="6156" max="6156" width="4.6328125" style="1" customWidth="1"/>
    <col min="6157" max="6402" width="9" style="1"/>
    <col min="6403" max="6403" width="13.6328125" style="1" customWidth="1"/>
    <col min="6404" max="6406" width="10.453125" style="1" customWidth="1"/>
    <col min="6407" max="6407" width="18.90625" style="1" customWidth="1"/>
    <col min="6408" max="6408" width="15.453125" style="1" customWidth="1"/>
    <col min="6409" max="6409" width="10.453125" style="1" customWidth="1"/>
    <col min="6410" max="6410" width="15.08984375" style="1" customWidth="1"/>
    <col min="6411" max="6411" width="17.36328125" style="1" customWidth="1"/>
    <col min="6412" max="6412" width="4.6328125" style="1" customWidth="1"/>
    <col min="6413" max="6658" width="9" style="1"/>
    <col min="6659" max="6659" width="13.6328125" style="1" customWidth="1"/>
    <col min="6660" max="6662" width="10.453125" style="1" customWidth="1"/>
    <col min="6663" max="6663" width="18.90625" style="1" customWidth="1"/>
    <col min="6664" max="6664" width="15.453125" style="1" customWidth="1"/>
    <col min="6665" max="6665" width="10.453125" style="1" customWidth="1"/>
    <col min="6666" max="6666" width="15.08984375" style="1" customWidth="1"/>
    <col min="6667" max="6667" width="17.36328125" style="1" customWidth="1"/>
    <col min="6668" max="6668" width="4.6328125" style="1" customWidth="1"/>
    <col min="6669" max="6914" width="9" style="1"/>
    <col min="6915" max="6915" width="13.6328125" style="1" customWidth="1"/>
    <col min="6916" max="6918" width="10.453125" style="1" customWidth="1"/>
    <col min="6919" max="6919" width="18.90625" style="1" customWidth="1"/>
    <col min="6920" max="6920" width="15.453125" style="1" customWidth="1"/>
    <col min="6921" max="6921" width="10.453125" style="1" customWidth="1"/>
    <col min="6922" max="6922" width="15.08984375" style="1" customWidth="1"/>
    <col min="6923" max="6923" width="17.36328125" style="1" customWidth="1"/>
    <col min="6924" max="6924" width="4.6328125" style="1" customWidth="1"/>
    <col min="6925" max="7170" width="9" style="1"/>
    <col min="7171" max="7171" width="13.6328125" style="1" customWidth="1"/>
    <col min="7172" max="7174" width="10.453125" style="1" customWidth="1"/>
    <col min="7175" max="7175" width="18.90625" style="1" customWidth="1"/>
    <col min="7176" max="7176" width="15.453125" style="1" customWidth="1"/>
    <col min="7177" max="7177" width="10.453125" style="1" customWidth="1"/>
    <col min="7178" max="7178" width="15.08984375" style="1" customWidth="1"/>
    <col min="7179" max="7179" width="17.36328125" style="1" customWidth="1"/>
    <col min="7180" max="7180" width="4.6328125" style="1" customWidth="1"/>
    <col min="7181" max="7426" width="9" style="1"/>
    <col min="7427" max="7427" width="13.6328125" style="1" customWidth="1"/>
    <col min="7428" max="7430" width="10.453125" style="1" customWidth="1"/>
    <col min="7431" max="7431" width="18.90625" style="1" customWidth="1"/>
    <col min="7432" max="7432" width="15.453125" style="1" customWidth="1"/>
    <col min="7433" max="7433" width="10.453125" style="1" customWidth="1"/>
    <col min="7434" max="7434" width="15.08984375" style="1" customWidth="1"/>
    <col min="7435" max="7435" width="17.36328125" style="1" customWidth="1"/>
    <col min="7436" max="7436" width="4.6328125" style="1" customWidth="1"/>
    <col min="7437" max="7682" width="9" style="1"/>
    <col min="7683" max="7683" width="13.6328125" style="1" customWidth="1"/>
    <col min="7684" max="7686" width="10.453125" style="1" customWidth="1"/>
    <col min="7687" max="7687" width="18.90625" style="1" customWidth="1"/>
    <col min="7688" max="7688" width="15.453125" style="1" customWidth="1"/>
    <col min="7689" max="7689" width="10.453125" style="1" customWidth="1"/>
    <col min="7690" max="7690" width="15.08984375" style="1" customWidth="1"/>
    <col min="7691" max="7691" width="17.36328125" style="1" customWidth="1"/>
    <col min="7692" max="7692" width="4.6328125" style="1" customWidth="1"/>
    <col min="7693" max="7938" width="9" style="1"/>
    <col min="7939" max="7939" width="13.6328125" style="1" customWidth="1"/>
    <col min="7940" max="7942" width="10.453125" style="1" customWidth="1"/>
    <col min="7943" max="7943" width="18.90625" style="1" customWidth="1"/>
    <col min="7944" max="7944" width="15.453125" style="1" customWidth="1"/>
    <col min="7945" max="7945" width="10.453125" style="1" customWidth="1"/>
    <col min="7946" max="7946" width="15.08984375" style="1" customWidth="1"/>
    <col min="7947" max="7947" width="17.36328125" style="1" customWidth="1"/>
    <col min="7948" max="7948" width="4.6328125" style="1" customWidth="1"/>
    <col min="7949" max="8194" width="9" style="1"/>
    <col min="8195" max="8195" width="13.6328125" style="1" customWidth="1"/>
    <col min="8196" max="8198" width="10.453125" style="1" customWidth="1"/>
    <col min="8199" max="8199" width="18.90625" style="1" customWidth="1"/>
    <col min="8200" max="8200" width="15.453125" style="1" customWidth="1"/>
    <col min="8201" max="8201" width="10.453125" style="1" customWidth="1"/>
    <col min="8202" max="8202" width="15.08984375" style="1" customWidth="1"/>
    <col min="8203" max="8203" width="17.36328125" style="1" customWidth="1"/>
    <col min="8204" max="8204" width="4.6328125" style="1" customWidth="1"/>
    <col min="8205" max="8450" width="9" style="1"/>
    <col min="8451" max="8451" width="13.6328125" style="1" customWidth="1"/>
    <col min="8452" max="8454" width="10.453125" style="1" customWidth="1"/>
    <col min="8455" max="8455" width="18.90625" style="1" customWidth="1"/>
    <col min="8456" max="8456" width="15.453125" style="1" customWidth="1"/>
    <col min="8457" max="8457" width="10.453125" style="1" customWidth="1"/>
    <col min="8458" max="8458" width="15.08984375" style="1" customWidth="1"/>
    <col min="8459" max="8459" width="17.36328125" style="1" customWidth="1"/>
    <col min="8460" max="8460" width="4.6328125" style="1" customWidth="1"/>
    <col min="8461" max="8706" width="9" style="1"/>
    <col min="8707" max="8707" width="13.6328125" style="1" customWidth="1"/>
    <col min="8708" max="8710" width="10.453125" style="1" customWidth="1"/>
    <col min="8711" max="8711" width="18.90625" style="1" customWidth="1"/>
    <col min="8712" max="8712" width="15.453125" style="1" customWidth="1"/>
    <col min="8713" max="8713" width="10.453125" style="1" customWidth="1"/>
    <col min="8714" max="8714" width="15.08984375" style="1" customWidth="1"/>
    <col min="8715" max="8715" width="17.36328125" style="1" customWidth="1"/>
    <col min="8716" max="8716" width="4.6328125" style="1" customWidth="1"/>
    <col min="8717" max="8962" width="9" style="1"/>
    <col min="8963" max="8963" width="13.6328125" style="1" customWidth="1"/>
    <col min="8964" max="8966" width="10.453125" style="1" customWidth="1"/>
    <col min="8967" max="8967" width="18.90625" style="1" customWidth="1"/>
    <col min="8968" max="8968" width="15.453125" style="1" customWidth="1"/>
    <col min="8969" max="8969" width="10.453125" style="1" customWidth="1"/>
    <col min="8970" max="8970" width="15.08984375" style="1" customWidth="1"/>
    <col min="8971" max="8971" width="17.36328125" style="1" customWidth="1"/>
    <col min="8972" max="8972" width="4.6328125" style="1" customWidth="1"/>
    <col min="8973" max="9218" width="9" style="1"/>
    <col min="9219" max="9219" width="13.6328125" style="1" customWidth="1"/>
    <col min="9220" max="9222" width="10.453125" style="1" customWidth="1"/>
    <col min="9223" max="9223" width="18.90625" style="1" customWidth="1"/>
    <col min="9224" max="9224" width="15.453125" style="1" customWidth="1"/>
    <col min="9225" max="9225" width="10.453125" style="1" customWidth="1"/>
    <col min="9226" max="9226" width="15.08984375" style="1" customWidth="1"/>
    <col min="9227" max="9227" width="17.36328125" style="1" customWidth="1"/>
    <col min="9228" max="9228" width="4.6328125" style="1" customWidth="1"/>
    <col min="9229" max="9474" width="9" style="1"/>
    <col min="9475" max="9475" width="13.6328125" style="1" customWidth="1"/>
    <col min="9476" max="9478" width="10.453125" style="1" customWidth="1"/>
    <col min="9479" max="9479" width="18.90625" style="1" customWidth="1"/>
    <col min="9480" max="9480" width="15.453125" style="1" customWidth="1"/>
    <col min="9481" max="9481" width="10.453125" style="1" customWidth="1"/>
    <col min="9482" max="9482" width="15.08984375" style="1" customWidth="1"/>
    <col min="9483" max="9483" width="17.36328125" style="1" customWidth="1"/>
    <col min="9484" max="9484" width="4.6328125" style="1" customWidth="1"/>
    <col min="9485" max="9730" width="9" style="1"/>
    <col min="9731" max="9731" width="13.6328125" style="1" customWidth="1"/>
    <col min="9732" max="9734" width="10.453125" style="1" customWidth="1"/>
    <col min="9735" max="9735" width="18.90625" style="1" customWidth="1"/>
    <col min="9736" max="9736" width="15.453125" style="1" customWidth="1"/>
    <col min="9737" max="9737" width="10.453125" style="1" customWidth="1"/>
    <col min="9738" max="9738" width="15.08984375" style="1" customWidth="1"/>
    <col min="9739" max="9739" width="17.36328125" style="1" customWidth="1"/>
    <col min="9740" max="9740" width="4.6328125" style="1" customWidth="1"/>
    <col min="9741" max="9986" width="9" style="1"/>
    <col min="9987" max="9987" width="13.6328125" style="1" customWidth="1"/>
    <col min="9988" max="9990" width="10.453125" style="1" customWidth="1"/>
    <col min="9991" max="9991" width="18.90625" style="1" customWidth="1"/>
    <col min="9992" max="9992" width="15.453125" style="1" customWidth="1"/>
    <col min="9993" max="9993" width="10.453125" style="1" customWidth="1"/>
    <col min="9994" max="9994" width="15.08984375" style="1" customWidth="1"/>
    <col min="9995" max="9995" width="17.36328125" style="1" customWidth="1"/>
    <col min="9996" max="9996" width="4.6328125" style="1" customWidth="1"/>
    <col min="9997" max="10242" width="9" style="1"/>
    <col min="10243" max="10243" width="13.6328125" style="1" customWidth="1"/>
    <col min="10244" max="10246" width="10.453125" style="1" customWidth="1"/>
    <col min="10247" max="10247" width="18.90625" style="1" customWidth="1"/>
    <col min="10248" max="10248" width="15.453125" style="1" customWidth="1"/>
    <col min="10249" max="10249" width="10.453125" style="1" customWidth="1"/>
    <col min="10250" max="10250" width="15.08984375" style="1" customWidth="1"/>
    <col min="10251" max="10251" width="17.36328125" style="1" customWidth="1"/>
    <col min="10252" max="10252" width="4.6328125" style="1" customWidth="1"/>
    <col min="10253" max="10498" width="9" style="1"/>
    <col min="10499" max="10499" width="13.6328125" style="1" customWidth="1"/>
    <col min="10500" max="10502" width="10.453125" style="1" customWidth="1"/>
    <col min="10503" max="10503" width="18.90625" style="1" customWidth="1"/>
    <col min="10504" max="10504" width="15.453125" style="1" customWidth="1"/>
    <col min="10505" max="10505" width="10.453125" style="1" customWidth="1"/>
    <col min="10506" max="10506" width="15.08984375" style="1" customWidth="1"/>
    <col min="10507" max="10507" width="17.36328125" style="1" customWidth="1"/>
    <col min="10508" max="10508" width="4.6328125" style="1" customWidth="1"/>
    <col min="10509" max="10754" width="9" style="1"/>
    <col min="10755" max="10755" width="13.6328125" style="1" customWidth="1"/>
    <col min="10756" max="10758" width="10.453125" style="1" customWidth="1"/>
    <col min="10759" max="10759" width="18.90625" style="1" customWidth="1"/>
    <col min="10760" max="10760" width="15.453125" style="1" customWidth="1"/>
    <col min="10761" max="10761" width="10.453125" style="1" customWidth="1"/>
    <col min="10762" max="10762" width="15.08984375" style="1" customWidth="1"/>
    <col min="10763" max="10763" width="17.36328125" style="1" customWidth="1"/>
    <col min="10764" max="10764" width="4.6328125" style="1" customWidth="1"/>
    <col min="10765" max="11010" width="9" style="1"/>
    <col min="11011" max="11011" width="13.6328125" style="1" customWidth="1"/>
    <col min="11012" max="11014" width="10.453125" style="1" customWidth="1"/>
    <col min="11015" max="11015" width="18.90625" style="1" customWidth="1"/>
    <col min="11016" max="11016" width="15.453125" style="1" customWidth="1"/>
    <col min="11017" max="11017" width="10.453125" style="1" customWidth="1"/>
    <col min="11018" max="11018" width="15.08984375" style="1" customWidth="1"/>
    <col min="11019" max="11019" width="17.36328125" style="1" customWidth="1"/>
    <col min="11020" max="11020" width="4.6328125" style="1" customWidth="1"/>
    <col min="11021" max="11266" width="9" style="1"/>
    <col min="11267" max="11267" width="13.6328125" style="1" customWidth="1"/>
    <col min="11268" max="11270" width="10.453125" style="1" customWidth="1"/>
    <col min="11271" max="11271" width="18.90625" style="1" customWidth="1"/>
    <col min="11272" max="11272" width="15.453125" style="1" customWidth="1"/>
    <col min="11273" max="11273" width="10.453125" style="1" customWidth="1"/>
    <col min="11274" max="11274" width="15.08984375" style="1" customWidth="1"/>
    <col min="11275" max="11275" width="17.36328125" style="1" customWidth="1"/>
    <col min="11276" max="11276" width="4.6328125" style="1" customWidth="1"/>
    <col min="11277" max="11522" width="9" style="1"/>
    <col min="11523" max="11523" width="13.6328125" style="1" customWidth="1"/>
    <col min="11524" max="11526" width="10.453125" style="1" customWidth="1"/>
    <col min="11527" max="11527" width="18.90625" style="1" customWidth="1"/>
    <col min="11528" max="11528" width="15.453125" style="1" customWidth="1"/>
    <col min="11529" max="11529" width="10.453125" style="1" customWidth="1"/>
    <col min="11530" max="11530" width="15.08984375" style="1" customWidth="1"/>
    <col min="11531" max="11531" width="17.36328125" style="1" customWidth="1"/>
    <col min="11532" max="11532" width="4.6328125" style="1" customWidth="1"/>
    <col min="11533" max="11778" width="9" style="1"/>
    <col min="11779" max="11779" width="13.6328125" style="1" customWidth="1"/>
    <col min="11780" max="11782" width="10.453125" style="1" customWidth="1"/>
    <col min="11783" max="11783" width="18.90625" style="1" customWidth="1"/>
    <col min="11784" max="11784" width="15.453125" style="1" customWidth="1"/>
    <col min="11785" max="11785" width="10.453125" style="1" customWidth="1"/>
    <col min="11786" max="11786" width="15.08984375" style="1" customWidth="1"/>
    <col min="11787" max="11787" width="17.36328125" style="1" customWidth="1"/>
    <col min="11788" max="11788" width="4.6328125" style="1" customWidth="1"/>
    <col min="11789" max="12034" width="9" style="1"/>
    <col min="12035" max="12035" width="13.6328125" style="1" customWidth="1"/>
    <col min="12036" max="12038" width="10.453125" style="1" customWidth="1"/>
    <col min="12039" max="12039" width="18.90625" style="1" customWidth="1"/>
    <col min="12040" max="12040" width="15.453125" style="1" customWidth="1"/>
    <col min="12041" max="12041" width="10.453125" style="1" customWidth="1"/>
    <col min="12042" max="12042" width="15.08984375" style="1" customWidth="1"/>
    <col min="12043" max="12043" width="17.36328125" style="1" customWidth="1"/>
    <col min="12044" max="12044" width="4.6328125" style="1" customWidth="1"/>
    <col min="12045" max="12290" width="9" style="1"/>
    <col min="12291" max="12291" width="13.6328125" style="1" customWidth="1"/>
    <col min="12292" max="12294" width="10.453125" style="1" customWidth="1"/>
    <col min="12295" max="12295" width="18.90625" style="1" customWidth="1"/>
    <col min="12296" max="12296" width="15.453125" style="1" customWidth="1"/>
    <col min="12297" max="12297" width="10.453125" style="1" customWidth="1"/>
    <col min="12298" max="12298" width="15.08984375" style="1" customWidth="1"/>
    <col min="12299" max="12299" width="17.36328125" style="1" customWidth="1"/>
    <col min="12300" max="12300" width="4.6328125" style="1" customWidth="1"/>
    <col min="12301" max="12546" width="9" style="1"/>
    <col min="12547" max="12547" width="13.6328125" style="1" customWidth="1"/>
    <col min="12548" max="12550" width="10.453125" style="1" customWidth="1"/>
    <col min="12551" max="12551" width="18.90625" style="1" customWidth="1"/>
    <col min="12552" max="12552" width="15.453125" style="1" customWidth="1"/>
    <col min="12553" max="12553" width="10.453125" style="1" customWidth="1"/>
    <col min="12554" max="12554" width="15.08984375" style="1" customWidth="1"/>
    <col min="12555" max="12555" width="17.36328125" style="1" customWidth="1"/>
    <col min="12556" max="12556" width="4.6328125" style="1" customWidth="1"/>
    <col min="12557" max="12802" width="9" style="1"/>
    <col min="12803" max="12803" width="13.6328125" style="1" customWidth="1"/>
    <col min="12804" max="12806" width="10.453125" style="1" customWidth="1"/>
    <col min="12807" max="12807" width="18.90625" style="1" customWidth="1"/>
    <col min="12808" max="12808" width="15.453125" style="1" customWidth="1"/>
    <col min="12809" max="12809" width="10.453125" style="1" customWidth="1"/>
    <col min="12810" max="12810" width="15.08984375" style="1" customWidth="1"/>
    <col min="12811" max="12811" width="17.36328125" style="1" customWidth="1"/>
    <col min="12812" max="12812" width="4.6328125" style="1" customWidth="1"/>
    <col min="12813" max="13058" width="9" style="1"/>
    <col min="13059" max="13059" width="13.6328125" style="1" customWidth="1"/>
    <col min="13060" max="13062" width="10.453125" style="1" customWidth="1"/>
    <col min="13063" max="13063" width="18.90625" style="1" customWidth="1"/>
    <col min="13064" max="13064" width="15.453125" style="1" customWidth="1"/>
    <col min="13065" max="13065" width="10.453125" style="1" customWidth="1"/>
    <col min="13066" max="13066" width="15.08984375" style="1" customWidth="1"/>
    <col min="13067" max="13067" width="17.36328125" style="1" customWidth="1"/>
    <col min="13068" max="13068" width="4.6328125" style="1" customWidth="1"/>
    <col min="13069" max="13314" width="9" style="1"/>
    <col min="13315" max="13315" width="13.6328125" style="1" customWidth="1"/>
    <col min="13316" max="13318" width="10.453125" style="1" customWidth="1"/>
    <col min="13319" max="13319" width="18.90625" style="1" customWidth="1"/>
    <col min="13320" max="13320" width="15.453125" style="1" customWidth="1"/>
    <col min="13321" max="13321" width="10.453125" style="1" customWidth="1"/>
    <col min="13322" max="13322" width="15.08984375" style="1" customWidth="1"/>
    <col min="13323" max="13323" width="17.36328125" style="1" customWidth="1"/>
    <col min="13324" max="13324" width="4.6328125" style="1" customWidth="1"/>
    <col min="13325" max="13570" width="9" style="1"/>
    <col min="13571" max="13571" width="13.6328125" style="1" customWidth="1"/>
    <col min="13572" max="13574" width="10.453125" style="1" customWidth="1"/>
    <col min="13575" max="13575" width="18.90625" style="1" customWidth="1"/>
    <col min="13576" max="13576" width="15.453125" style="1" customWidth="1"/>
    <col min="13577" max="13577" width="10.453125" style="1" customWidth="1"/>
    <col min="13578" max="13578" width="15.08984375" style="1" customWidth="1"/>
    <col min="13579" max="13579" width="17.36328125" style="1" customWidth="1"/>
    <col min="13580" max="13580" width="4.6328125" style="1" customWidth="1"/>
    <col min="13581" max="13826" width="9" style="1"/>
    <col min="13827" max="13827" width="13.6328125" style="1" customWidth="1"/>
    <col min="13828" max="13830" width="10.453125" style="1" customWidth="1"/>
    <col min="13831" max="13831" width="18.90625" style="1" customWidth="1"/>
    <col min="13832" max="13832" width="15.453125" style="1" customWidth="1"/>
    <col min="13833" max="13833" width="10.453125" style="1" customWidth="1"/>
    <col min="13834" max="13834" width="15.08984375" style="1" customWidth="1"/>
    <col min="13835" max="13835" width="17.36328125" style="1" customWidth="1"/>
    <col min="13836" max="13836" width="4.6328125" style="1" customWidth="1"/>
    <col min="13837" max="14082" width="9" style="1"/>
    <col min="14083" max="14083" width="13.6328125" style="1" customWidth="1"/>
    <col min="14084" max="14086" width="10.453125" style="1" customWidth="1"/>
    <col min="14087" max="14087" width="18.90625" style="1" customWidth="1"/>
    <col min="14088" max="14088" width="15.453125" style="1" customWidth="1"/>
    <col min="14089" max="14089" width="10.453125" style="1" customWidth="1"/>
    <col min="14090" max="14090" width="15.08984375" style="1" customWidth="1"/>
    <col min="14091" max="14091" width="17.36328125" style="1" customWidth="1"/>
    <col min="14092" max="14092" width="4.6328125" style="1" customWidth="1"/>
    <col min="14093" max="14338" width="9" style="1"/>
    <col min="14339" max="14339" width="13.6328125" style="1" customWidth="1"/>
    <col min="14340" max="14342" width="10.453125" style="1" customWidth="1"/>
    <col min="14343" max="14343" width="18.90625" style="1" customWidth="1"/>
    <col min="14344" max="14344" width="15.453125" style="1" customWidth="1"/>
    <col min="14345" max="14345" width="10.453125" style="1" customWidth="1"/>
    <col min="14346" max="14346" width="15.08984375" style="1" customWidth="1"/>
    <col min="14347" max="14347" width="17.36328125" style="1" customWidth="1"/>
    <col min="14348" max="14348" width="4.6328125" style="1" customWidth="1"/>
    <col min="14349" max="14594" width="9" style="1"/>
    <col min="14595" max="14595" width="13.6328125" style="1" customWidth="1"/>
    <col min="14596" max="14598" width="10.453125" style="1" customWidth="1"/>
    <col min="14599" max="14599" width="18.90625" style="1" customWidth="1"/>
    <col min="14600" max="14600" width="15.453125" style="1" customWidth="1"/>
    <col min="14601" max="14601" width="10.453125" style="1" customWidth="1"/>
    <col min="14602" max="14602" width="15.08984375" style="1" customWidth="1"/>
    <col min="14603" max="14603" width="17.36328125" style="1" customWidth="1"/>
    <col min="14604" max="14604" width="4.6328125" style="1" customWidth="1"/>
    <col min="14605" max="14850" width="9" style="1"/>
    <col min="14851" max="14851" width="13.6328125" style="1" customWidth="1"/>
    <col min="14852" max="14854" width="10.453125" style="1" customWidth="1"/>
    <col min="14855" max="14855" width="18.90625" style="1" customWidth="1"/>
    <col min="14856" max="14856" width="15.453125" style="1" customWidth="1"/>
    <col min="14857" max="14857" width="10.453125" style="1" customWidth="1"/>
    <col min="14858" max="14858" width="15.08984375" style="1" customWidth="1"/>
    <col min="14859" max="14859" width="17.36328125" style="1" customWidth="1"/>
    <col min="14860" max="14860" width="4.6328125" style="1" customWidth="1"/>
    <col min="14861" max="15106" width="9" style="1"/>
    <col min="15107" max="15107" width="13.6328125" style="1" customWidth="1"/>
    <col min="15108" max="15110" width="10.453125" style="1" customWidth="1"/>
    <col min="15111" max="15111" width="18.90625" style="1" customWidth="1"/>
    <col min="15112" max="15112" width="15.453125" style="1" customWidth="1"/>
    <col min="15113" max="15113" width="10.453125" style="1" customWidth="1"/>
    <col min="15114" max="15114" width="15.08984375" style="1" customWidth="1"/>
    <col min="15115" max="15115" width="17.36328125" style="1" customWidth="1"/>
    <col min="15116" max="15116" width="4.6328125" style="1" customWidth="1"/>
    <col min="15117" max="15362" width="9" style="1"/>
    <col min="15363" max="15363" width="13.6328125" style="1" customWidth="1"/>
    <col min="15364" max="15366" width="10.453125" style="1" customWidth="1"/>
    <col min="15367" max="15367" width="18.90625" style="1" customWidth="1"/>
    <col min="15368" max="15368" width="15.453125" style="1" customWidth="1"/>
    <col min="15369" max="15369" width="10.453125" style="1" customWidth="1"/>
    <col min="15370" max="15370" width="15.08984375" style="1" customWidth="1"/>
    <col min="15371" max="15371" width="17.36328125" style="1" customWidth="1"/>
    <col min="15372" max="15372" width="4.6328125" style="1" customWidth="1"/>
    <col min="15373" max="15618" width="9" style="1"/>
    <col min="15619" max="15619" width="13.6328125" style="1" customWidth="1"/>
    <col min="15620" max="15622" width="10.453125" style="1" customWidth="1"/>
    <col min="15623" max="15623" width="18.90625" style="1" customWidth="1"/>
    <col min="15624" max="15624" width="15.453125" style="1" customWidth="1"/>
    <col min="15625" max="15625" width="10.453125" style="1" customWidth="1"/>
    <col min="15626" max="15626" width="15.08984375" style="1" customWidth="1"/>
    <col min="15627" max="15627" width="17.36328125" style="1" customWidth="1"/>
    <col min="15628" max="15628" width="4.6328125" style="1" customWidth="1"/>
    <col min="15629" max="15874" width="9" style="1"/>
    <col min="15875" max="15875" width="13.6328125" style="1" customWidth="1"/>
    <col min="15876" max="15878" width="10.453125" style="1" customWidth="1"/>
    <col min="15879" max="15879" width="18.90625" style="1" customWidth="1"/>
    <col min="15880" max="15880" width="15.453125" style="1" customWidth="1"/>
    <col min="15881" max="15881" width="10.453125" style="1" customWidth="1"/>
    <col min="15882" max="15882" width="15.08984375" style="1" customWidth="1"/>
    <col min="15883" max="15883" width="17.36328125" style="1" customWidth="1"/>
    <col min="15884" max="15884" width="4.6328125" style="1" customWidth="1"/>
    <col min="15885" max="16130" width="9" style="1"/>
    <col min="16131" max="16131" width="13.6328125" style="1" customWidth="1"/>
    <col min="16132" max="16134" width="10.453125" style="1" customWidth="1"/>
    <col min="16135" max="16135" width="18.90625" style="1" customWidth="1"/>
    <col min="16136" max="16136" width="15.453125" style="1" customWidth="1"/>
    <col min="16137" max="16137" width="10.453125" style="1" customWidth="1"/>
    <col min="16138" max="16138" width="15.08984375" style="1" customWidth="1"/>
    <col min="16139" max="16139" width="17.36328125" style="1" customWidth="1"/>
    <col min="16140" max="16140" width="4.6328125" style="1" customWidth="1"/>
    <col min="16141" max="16384" width="9" style="1"/>
  </cols>
  <sheetData>
    <row r="2" spans="1:11" ht="21">
      <c r="E2" s="48" t="s">
        <v>188</v>
      </c>
    </row>
    <row r="4" spans="1:11">
      <c r="A4" s="1" t="s">
        <v>207</v>
      </c>
      <c r="G4" s="2" t="s">
        <v>117</v>
      </c>
      <c r="H4" s="2"/>
      <c r="I4" s="2"/>
      <c r="J4" s="5"/>
      <c r="K4" s="2"/>
    </row>
    <row r="5" spans="1:11" ht="13.5" thickBot="1"/>
    <row r="6" spans="1:11" ht="18.75" customHeight="1">
      <c r="A6" s="272" t="s">
        <v>118</v>
      </c>
      <c r="B6" s="274" t="s">
        <v>119</v>
      </c>
      <c r="C6" s="275"/>
      <c r="D6" s="275"/>
      <c r="E6" s="276"/>
      <c r="F6" s="274" t="s">
        <v>120</v>
      </c>
      <c r="G6" s="275"/>
      <c r="H6" s="284"/>
      <c r="I6" s="284"/>
      <c r="J6" s="276"/>
      <c r="K6" s="277" t="s">
        <v>16</v>
      </c>
    </row>
    <row r="7" spans="1:11" ht="18.75" customHeight="1">
      <c r="A7" s="273"/>
      <c r="B7" s="6" t="s">
        <v>121</v>
      </c>
      <c r="C7" s="7" t="s">
        <v>122</v>
      </c>
      <c r="D7" s="8" t="s">
        <v>123</v>
      </c>
      <c r="E7" s="9" t="s">
        <v>119</v>
      </c>
      <c r="F7" s="6" t="s">
        <v>124</v>
      </c>
      <c r="G7" s="7" t="s">
        <v>125</v>
      </c>
      <c r="H7" s="41"/>
      <c r="I7" s="41"/>
      <c r="J7" s="9" t="s">
        <v>120</v>
      </c>
      <c r="K7" s="278"/>
    </row>
    <row r="8" spans="1:11" ht="18.75" customHeight="1">
      <c r="A8" s="273"/>
      <c r="B8" s="10" t="s">
        <v>126</v>
      </c>
      <c r="C8" s="11" t="s">
        <v>127</v>
      </c>
      <c r="D8" s="12" t="s">
        <v>128</v>
      </c>
      <c r="E8" s="13" t="s">
        <v>127</v>
      </c>
      <c r="F8" s="10" t="s">
        <v>129</v>
      </c>
      <c r="G8" s="11" t="s">
        <v>130</v>
      </c>
      <c r="H8" s="42"/>
      <c r="I8" s="42"/>
      <c r="J8" s="13" t="s">
        <v>127</v>
      </c>
      <c r="K8" s="39" t="s">
        <v>127</v>
      </c>
    </row>
    <row r="9" spans="1:11" ht="36" customHeight="1">
      <c r="A9" s="273"/>
      <c r="B9" s="14" t="s">
        <v>131</v>
      </c>
      <c r="C9" s="15" t="s">
        <v>132</v>
      </c>
      <c r="D9" s="16" t="s">
        <v>133</v>
      </c>
      <c r="E9" s="17"/>
      <c r="F9" s="14" t="s">
        <v>135</v>
      </c>
      <c r="G9" s="15" t="s">
        <v>136</v>
      </c>
      <c r="H9" s="43" t="s">
        <v>137</v>
      </c>
      <c r="I9" s="43" t="s">
        <v>138</v>
      </c>
      <c r="J9" s="18" t="s">
        <v>139</v>
      </c>
      <c r="K9" s="19" t="s">
        <v>140</v>
      </c>
    </row>
    <row r="10" spans="1:11" ht="17.5" customHeight="1">
      <c r="A10" s="20" t="s">
        <v>208</v>
      </c>
      <c r="B10" s="21">
        <v>10</v>
      </c>
      <c r="C10" s="22">
        <v>280</v>
      </c>
      <c r="D10" s="46" t="s">
        <v>34</v>
      </c>
      <c r="E10" s="49">
        <f>C10*0.5</f>
        <v>140</v>
      </c>
      <c r="F10" s="21">
        <v>10</v>
      </c>
      <c r="G10" s="22">
        <v>19.43</v>
      </c>
      <c r="H10" s="44">
        <v>25.91</v>
      </c>
      <c r="I10" s="44">
        <v>29.93</v>
      </c>
      <c r="J10" s="23">
        <f>F10*G10</f>
        <v>194.3</v>
      </c>
      <c r="K10" s="24">
        <f>ROUNDDOWN(SUM(E10,J10),0)</f>
        <v>334</v>
      </c>
    </row>
    <row r="11" spans="1:11" ht="17.5" customHeight="1">
      <c r="A11" s="20" t="s">
        <v>209</v>
      </c>
      <c r="B11" s="21">
        <v>10</v>
      </c>
      <c r="C11" s="22">
        <v>280</v>
      </c>
      <c r="D11" s="46" t="s">
        <v>34</v>
      </c>
      <c r="E11" s="49">
        <f t="shared" ref="E11:E16" si="0">C11*0.5</f>
        <v>140</v>
      </c>
      <c r="F11" s="21">
        <v>10</v>
      </c>
      <c r="G11" s="22">
        <v>19.43</v>
      </c>
      <c r="H11" s="44">
        <v>25.91</v>
      </c>
      <c r="I11" s="44">
        <v>29.93</v>
      </c>
      <c r="J11" s="23">
        <f t="shared" ref="J11:J16" si="1">F11*G11</f>
        <v>194.3</v>
      </c>
      <c r="K11" s="24">
        <f t="shared" ref="K11:K21" si="2">ROUNDDOWN(SUM(E11,J11),0)</f>
        <v>334</v>
      </c>
    </row>
    <row r="12" spans="1:11" ht="17.5" customHeight="1">
      <c r="A12" s="20" t="s">
        <v>210</v>
      </c>
      <c r="B12" s="21">
        <v>10</v>
      </c>
      <c r="C12" s="22">
        <v>280</v>
      </c>
      <c r="D12" s="46" t="s">
        <v>34</v>
      </c>
      <c r="E12" s="49">
        <f t="shared" si="0"/>
        <v>140</v>
      </c>
      <c r="F12" s="21">
        <v>10</v>
      </c>
      <c r="G12" s="22">
        <v>19.52</v>
      </c>
      <c r="H12" s="44">
        <v>26</v>
      </c>
      <c r="I12" s="44">
        <v>30.02</v>
      </c>
      <c r="J12" s="23">
        <f t="shared" si="1"/>
        <v>195.2</v>
      </c>
      <c r="K12" s="24">
        <f t="shared" si="2"/>
        <v>335</v>
      </c>
    </row>
    <row r="13" spans="1:11" ht="17.5" customHeight="1">
      <c r="A13" s="20" t="s">
        <v>211</v>
      </c>
      <c r="B13" s="21">
        <v>10</v>
      </c>
      <c r="C13" s="22">
        <v>280</v>
      </c>
      <c r="D13" s="46" t="s">
        <v>34</v>
      </c>
      <c r="E13" s="49">
        <f t="shared" si="0"/>
        <v>140</v>
      </c>
      <c r="F13" s="21">
        <v>10</v>
      </c>
      <c r="G13" s="22">
        <v>19.52</v>
      </c>
      <c r="H13" s="44">
        <v>26</v>
      </c>
      <c r="I13" s="44">
        <v>30.02</v>
      </c>
      <c r="J13" s="23">
        <f t="shared" si="1"/>
        <v>195.2</v>
      </c>
      <c r="K13" s="24">
        <f t="shared" si="2"/>
        <v>335</v>
      </c>
    </row>
    <row r="14" spans="1:11" ht="17.5" customHeight="1">
      <c r="A14" s="20" t="s">
        <v>212</v>
      </c>
      <c r="B14" s="21">
        <v>10</v>
      </c>
      <c r="C14" s="22">
        <v>280</v>
      </c>
      <c r="D14" s="46" t="s">
        <v>34</v>
      </c>
      <c r="E14" s="49">
        <f t="shared" si="0"/>
        <v>140</v>
      </c>
      <c r="F14" s="21">
        <v>10</v>
      </c>
      <c r="G14" s="22">
        <v>19.52</v>
      </c>
      <c r="H14" s="44">
        <v>26</v>
      </c>
      <c r="I14" s="44">
        <v>30.02</v>
      </c>
      <c r="J14" s="23">
        <f t="shared" si="1"/>
        <v>195.2</v>
      </c>
      <c r="K14" s="24">
        <f t="shared" si="2"/>
        <v>335</v>
      </c>
    </row>
    <row r="15" spans="1:11" ht="17.5" customHeight="1">
      <c r="A15" s="20" t="s">
        <v>213</v>
      </c>
      <c r="B15" s="21">
        <v>10</v>
      </c>
      <c r="C15" s="22">
        <v>280</v>
      </c>
      <c r="D15" s="46" t="s">
        <v>34</v>
      </c>
      <c r="E15" s="49">
        <f t="shared" si="0"/>
        <v>140</v>
      </c>
      <c r="F15" s="21">
        <v>10</v>
      </c>
      <c r="G15" s="22">
        <v>19.52</v>
      </c>
      <c r="H15" s="44">
        <v>26</v>
      </c>
      <c r="I15" s="44">
        <v>30.02</v>
      </c>
      <c r="J15" s="23">
        <f t="shared" si="1"/>
        <v>195.2</v>
      </c>
      <c r="K15" s="24">
        <f t="shared" si="2"/>
        <v>335</v>
      </c>
    </row>
    <row r="16" spans="1:11" ht="17.5" customHeight="1">
      <c r="A16" s="20" t="s">
        <v>214</v>
      </c>
      <c r="B16" s="21">
        <v>10</v>
      </c>
      <c r="C16" s="22">
        <v>280</v>
      </c>
      <c r="D16" s="46" t="s">
        <v>34</v>
      </c>
      <c r="E16" s="49">
        <f t="shared" si="0"/>
        <v>140</v>
      </c>
      <c r="F16" s="21">
        <v>10</v>
      </c>
      <c r="G16" s="22">
        <v>19.52</v>
      </c>
      <c r="H16" s="44">
        <v>26</v>
      </c>
      <c r="I16" s="44">
        <v>30.02</v>
      </c>
      <c r="J16" s="23">
        <f t="shared" si="1"/>
        <v>195.2</v>
      </c>
      <c r="K16" s="24">
        <f t="shared" si="2"/>
        <v>335</v>
      </c>
    </row>
    <row r="17" spans="1:12" ht="17.5" customHeight="1">
      <c r="A17" s="20" t="s">
        <v>215</v>
      </c>
      <c r="B17" s="21">
        <v>10</v>
      </c>
      <c r="C17" s="22">
        <v>280</v>
      </c>
      <c r="D17" s="46" t="s">
        <v>34</v>
      </c>
      <c r="E17" s="49">
        <f t="shared" ref="E17:E18" si="3">C17</f>
        <v>280</v>
      </c>
      <c r="F17" s="21">
        <v>10</v>
      </c>
      <c r="G17" s="22">
        <v>19.52</v>
      </c>
      <c r="H17" s="44">
        <v>26</v>
      </c>
      <c r="I17" s="44">
        <v>30.02</v>
      </c>
      <c r="J17" s="23">
        <f>F17*G17</f>
        <v>195.2</v>
      </c>
      <c r="K17" s="24">
        <f t="shared" si="2"/>
        <v>475</v>
      </c>
    </row>
    <row r="18" spans="1:12" ht="17.5" customHeight="1">
      <c r="A18" s="20" t="s">
        <v>216</v>
      </c>
      <c r="B18" s="21">
        <v>10</v>
      </c>
      <c r="C18" s="22">
        <v>280</v>
      </c>
      <c r="D18" s="46" t="s">
        <v>34</v>
      </c>
      <c r="E18" s="49">
        <f t="shared" si="3"/>
        <v>280</v>
      </c>
      <c r="F18" s="21">
        <v>10</v>
      </c>
      <c r="G18" s="22">
        <v>19.52</v>
      </c>
      <c r="H18" s="44">
        <v>26</v>
      </c>
      <c r="I18" s="44">
        <v>30.02</v>
      </c>
      <c r="J18" s="23">
        <f>F18*G18</f>
        <v>195.2</v>
      </c>
      <c r="K18" s="24">
        <f t="shared" si="2"/>
        <v>475</v>
      </c>
    </row>
    <row r="19" spans="1:12" ht="17.5" customHeight="1">
      <c r="A19" s="20" t="s">
        <v>217</v>
      </c>
      <c r="B19" s="21">
        <v>10</v>
      </c>
      <c r="C19" s="22">
        <v>280</v>
      </c>
      <c r="D19" s="46" t="s">
        <v>34</v>
      </c>
      <c r="E19" s="49">
        <f>C19*0.5</f>
        <v>140</v>
      </c>
      <c r="F19" s="21">
        <v>10</v>
      </c>
      <c r="G19" s="22">
        <v>19.52</v>
      </c>
      <c r="H19" s="44">
        <v>26</v>
      </c>
      <c r="I19" s="44">
        <v>30.02</v>
      </c>
      <c r="J19" s="23">
        <f t="shared" ref="J19:J21" si="4">F19*G19</f>
        <v>195.2</v>
      </c>
      <c r="K19" s="24">
        <f t="shared" si="2"/>
        <v>335</v>
      </c>
    </row>
    <row r="20" spans="1:12" ht="17.5" customHeight="1">
      <c r="A20" s="20" t="s">
        <v>218</v>
      </c>
      <c r="B20" s="21">
        <v>10</v>
      </c>
      <c r="C20" s="22">
        <v>280</v>
      </c>
      <c r="D20" s="46" t="s">
        <v>34</v>
      </c>
      <c r="E20" s="49">
        <f t="shared" ref="E20:E21" si="5">C20*0.5</f>
        <v>140</v>
      </c>
      <c r="F20" s="21">
        <v>10</v>
      </c>
      <c r="G20" s="22">
        <v>19.52</v>
      </c>
      <c r="H20" s="44">
        <v>26</v>
      </c>
      <c r="I20" s="44">
        <v>30.02</v>
      </c>
      <c r="J20" s="23">
        <f t="shared" si="4"/>
        <v>195.2</v>
      </c>
      <c r="K20" s="24">
        <f t="shared" si="2"/>
        <v>335</v>
      </c>
    </row>
    <row r="21" spans="1:12" ht="17.5" customHeight="1" thickBot="1">
      <c r="A21" s="25" t="s">
        <v>219</v>
      </c>
      <c r="B21" s="21">
        <v>10</v>
      </c>
      <c r="C21" s="22">
        <v>280</v>
      </c>
      <c r="D21" s="47" t="s">
        <v>34</v>
      </c>
      <c r="E21" s="49">
        <f t="shared" si="5"/>
        <v>140</v>
      </c>
      <c r="F21" s="21">
        <v>10</v>
      </c>
      <c r="G21" s="22">
        <v>19.52</v>
      </c>
      <c r="H21" s="44">
        <v>26</v>
      </c>
      <c r="I21" s="44">
        <v>30.02</v>
      </c>
      <c r="J21" s="23">
        <f t="shared" si="4"/>
        <v>195.2</v>
      </c>
      <c r="K21" s="24">
        <f t="shared" si="2"/>
        <v>335</v>
      </c>
    </row>
    <row r="22" spans="1:12" ht="17.5" customHeight="1" thickBot="1">
      <c r="A22" s="26" t="s">
        <v>141</v>
      </c>
      <c r="B22" s="27"/>
      <c r="C22" s="28"/>
      <c r="D22" s="28"/>
      <c r="E22" s="50"/>
      <c r="F22" s="30">
        <f>SUM(F10:F21)</f>
        <v>120</v>
      </c>
      <c r="G22" s="28"/>
      <c r="H22" s="45"/>
      <c r="I22" s="45"/>
      <c r="J22" s="29"/>
      <c r="K22" s="31">
        <f>SUM(K10:K21)</f>
        <v>4298</v>
      </c>
      <c r="L22" s="32" t="s">
        <v>142</v>
      </c>
    </row>
    <row r="23" spans="1:12" ht="6" customHeight="1" thickBot="1">
      <c r="A23" s="33"/>
      <c r="J23" s="34"/>
      <c r="K23" s="34"/>
    </row>
    <row r="24" spans="1:12" ht="17.5" customHeight="1" thickTop="1" thickBot="1">
      <c r="F24" s="279" t="s">
        <v>143</v>
      </c>
      <c r="G24" s="285"/>
      <c r="H24" s="40"/>
      <c r="I24" s="40"/>
      <c r="J24" s="35" t="s">
        <v>202</v>
      </c>
      <c r="K24" s="4">
        <f>ROUNDDOWN(K22/108*100,0)</f>
        <v>3979</v>
      </c>
    </row>
    <row r="25" spans="1:12" ht="6" customHeight="1" thickTop="1">
      <c r="G25" s="281"/>
      <c r="H25" s="281"/>
      <c r="I25" s="281"/>
      <c r="J25" s="281"/>
      <c r="K25" s="36"/>
    </row>
    <row r="26" spans="1:12">
      <c r="A26" s="271" t="s">
        <v>145</v>
      </c>
      <c r="B26" s="271"/>
      <c r="C26" s="271"/>
      <c r="D26" s="271"/>
      <c r="E26" s="271"/>
      <c r="F26" s="271"/>
      <c r="G26" s="271"/>
      <c r="H26" s="271"/>
      <c r="I26" s="271"/>
      <c r="J26" s="271"/>
      <c r="K26" s="271"/>
    </row>
    <row r="27" spans="1:12">
      <c r="A27" s="271" t="s">
        <v>146</v>
      </c>
      <c r="B27" s="271"/>
      <c r="C27" s="271"/>
      <c r="D27" s="271"/>
      <c r="E27" s="271"/>
      <c r="F27" s="271"/>
      <c r="G27" s="271"/>
      <c r="H27" s="271"/>
      <c r="I27" s="271"/>
      <c r="J27" s="271"/>
      <c r="K27" s="271"/>
    </row>
    <row r="28" spans="1:12">
      <c r="A28" s="271" t="s">
        <v>147</v>
      </c>
      <c r="B28" s="271"/>
      <c r="C28" s="271"/>
      <c r="D28" s="271"/>
      <c r="E28" s="271"/>
      <c r="F28" s="271"/>
      <c r="G28" s="271"/>
      <c r="H28" s="271"/>
      <c r="I28" s="271"/>
      <c r="J28" s="271"/>
      <c r="K28" s="271"/>
    </row>
    <row r="29" spans="1:12">
      <c r="A29" s="282" t="s">
        <v>148</v>
      </c>
      <c r="B29" s="282"/>
      <c r="C29" s="282"/>
      <c r="D29" s="282"/>
      <c r="E29" s="282"/>
      <c r="F29" s="282"/>
      <c r="G29" s="282"/>
      <c r="H29" s="282"/>
      <c r="I29" s="282"/>
      <c r="J29" s="282"/>
      <c r="K29" s="282"/>
    </row>
    <row r="30" spans="1:12">
      <c r="A30" s="37" t="s">
        <v>149</v>
      </c>
      <c r="B30" s="38"/>
      <c r="C30" s="38"/>
      <c r="D30" s="38"/>
      <c r="E30" s="51"/>
      <c r="F30" s="38"/>
      <c r="G30" s="38"/>
      <c r="H30" s="38"/>
      <c r="I30" s="38"/>
      <c r="J30" s="38"/>
      <c r="K30" s="38"/>
    </row>
    <row r="31" spans="1:12">
      <c r="A31" s="271" t="s">
        <v>150</v>
      </c>
      <c r="B31" s="271"/>
      <c r="C31" s="271"/>
      <c r="D31" s="271"/>
      <c r="E31" s="271"/>
      <c r="F31" s="271"/>
      <c r="G31" s="271"/>
      <c r="H31" s="271"/>
      <c r="I31" s="271"/>
      <c r="J31" s="271"/>
      <c r="K31" s="271"/>
    </row>
    <row r="32" spans="1:12">
      <c r="A32" s="271" t="s">
        <v>151</v>
      </c>
      <c r="B32" s="271"/>
      <c r="C32" s="271"/>
      <c r="D32" s="271"/>
      <c r="E32" s="271"/>
      <c r="F32" s="271"/>
      <c r="G32" s="271"/>
      <c r="H32" s="271"/>
      <c r="I32" s="271"/>
      <c r="J32" s="271"/>
      <c r="K32" s="271"/>
    </row>
    <row r="33" spans="1:1" ht="3.75" customHeight="1"/>
    <row r="34" spans="1:1">
      <c r="A34" s="37" t="s">
        <v>152</v>
      </c>
    </row>
  </sheetData>
  <mergeCells count="12">
    <mergeCell ref="A32:K32"/>
    <mergeCell ref="A6:A9"/>
    <mergeCell ref="B6:E6"/>
    <mergeCell ref="F6:J6"/>
    <mergeCell ref="K6:K7"/>
    <mergeCell ref="F24:G24"/>
    <mergeCell ref="G25:J25"/>
    <mergeCell ref="A26:K26"/>
    <mergeCell ref="A27:K27"/>
    <mergeCell ref="A28:K28"/>
    <mergeCell ref="A29:K29"/>
    <mergeCell ref="A31:K31"/>
  </mergeCells>
  <phoneticPr fontId="3"/>
  <pageMargins left="0.70866141732283472" right="0.70866141732283472" top="0.74803149606299213" bottom="0.74803149606299213" header="0.31496062992125984" footer="0.31496062992125984"/>
  <pageSetup paperSize="9" orientation="landscape" r:id="rId1"/>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296</v>
      </c>
    </row>
    <row r="3" spans="1:9" ht="18" customHeight="1">
      <c r="A3" s="1" t="s">
        <v>220</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供給価格算定書【自動転記】!C34</f>
        <v>20</v>
      </c>
      <c r="C9" s="211"/>
      <c r="D9" s="218" t="s">
        <v>167</v>
      </c>
      <c r="E9" s="219">
        <f>IF(F9=0,C9*0.5,C9)</f>
        <v>0</v>
      </c>
      <c r="F9" s="21">
        <f>'電気【※記入(変更)しない】'!E$37</f>
        <v>3</v>
      </c>
      <c r="G9" s="211"/>
      <c r="H9" s="221">
        <f t="shared" ref="H9:H20" si="0">F9*G9</f>
        <v>0</v>
      </c>
      <c r="I9" s="222">
        <f t="shared" ref="I9:I20" si="1">ROUNDDOWN(SUM(E9,H9),0)</f>
        <v>0</v>
      </c>
    </row>
    <row r="10" spans="1:9" ht="18" customHeight="1">
      <c r="A10" s="54" t="str">
        <f>+'1小網８号'!A10</f>
        <v>令和８年５月</v>
      </c>
      <c r="B10" s="21">
        <f>B9</f>
        <v>20</v>
      </c>
      <c r="C10" s="211"/>
      <c r="D10" s="218" t="s">
        <v>167</v>
      </c>
      <c r="E10" s="219">
        <f t="shared" ref="E10:E20" si="2">IF(F10=0,C10*0.5,C10)</f>
        <v>0</v>
      </c>
      <c r="F10" s="21">
        <f>'電気【※記入(変更)しない】'!G$37</f>
        <v>3</v>
      </c>
      <c r="G10" s="211"/>
      <c r="H10" s="221">
        <f t="shared" si="0"/>
        <v>0</v>
      </c>
      <c r="I10" s="222">
        <f t="shared" si="1"/>
        <v>0</v>
      </c>
    </row>
    <row r="11" spans="1:9" ht="18" customHeight="1">
      <c r="A11" s="54" t="str">
        <f>+'1小網８号'!A11</f>
        <v>令和８年６月</v>
      </c>
      <c r="B11" s="21">
        <f t="shared" ref="B11:B20" si="3">B10</f>
        <v>20</v>
      </c>
      <c r="C11" s="211"/>
      <c r="D11" s="218" t="s">
        <v>167</v>
      </c>
      <c r="E11" s="219">
        <f t="shared" si="2"/>
        <v>0</v>
      </c>
      <c r="F11" s="21">
        <f>'電気【※記入(変更)しない】'!I$37</f>
        <v>3</v>
      </c>
      <c r="G11" s="211"/>
      <c r="H11" s="221">
        <f t="shared" si="0"/>
        <v>0</v>
      </c>
      <c r="I11" s="222">
        <f t="shared" si="1"/>
        <v>0</v>
      </c>
    </row>
    <row r="12" spans="1:9" ht="18" customHeight="1">
      <c r="A12" s="54" t="str">
        <f>+'1小網８号'!A12</f>
        <v>令和８年７月</v>
      </c>
      <c r="B12" s="21">
        <f t="shared" si="3"/>
        <v>20</v>
      </c>
      <c r="C12" s="211"/>
      <c r="D12" s="218" t="s">
        <v>167</v>
      </c>
      <c r="E12" s="219">
        <f t="shared" si="2"/>
        <v>0</v>
      </c>
      <c r="F12" s="21">
        <f>'電気【※記入(変更)しない】'!K$37</f>
        <v>3</v>
      </c>
      <c r="G12" s="211"/>
      <c r="H12" s="221">
        <f t="shared" si="0"/>
        <v>0</v>
      </c>
      <c r="I12" s="222">
        <f t="shared" si="1"/>
        <v>0</v>
      </c>
    </row>
    <row r="13" spans="1:9" ht="18" customHeight="1">
      <c r="A13" s="54" t="str">
        <f>+'1小網８号'!A13</f>
        <v>令和８年８月</v>
      </c>
      <c r="B13" s="21">
        <f t="shared" si="3"/>
        <v>20</v>
      </c>
      <c r="C13" s="211"/>
      <c r="D13" s="218" t="s">
        <v>167</v>
      </c>
      <c r="E13" s="219">
        <f t="shared" si="2"/>
        <v>0</v>
      </c>
      <c r="F13" s="21">
        <f>'電気【※記入(変更)しない】'!M$37</f>
        <v>3</v>
      </c>
      <c r="G13" s="211"/>
      <c r="H13" s="221">
        <f t="shared" si="0"/>
        <v>0</v>
      </c>
      <c r="I13" s="222">
        <f t="shared" si="1"/>
        <v>0</v>
      </c>
    </row>
    <row r="14" spans="1:9" ht="18" customHeight="1">
      <c r="A14" s="54" t="str">
        <f>+'1小網８号'!A14</f>
        <v>令和８年９月</v>
      </c>
      <c r="B14" s="21">
        <f t="shared" si="3"/>
        <v>20</v>
      </c>
      <c r="C14" s="211"/>
      <c r="D14" s="218" t="s">
        <v>167</v>
      </c>
      <c r="E14" s="219">
        <f t="shared" si="2"/>
        <v>0</v>
      </c>
      <c r="F14" s="21">
        <f>'電気【※記入(変更)しない】'!O$37</f>
        <v>3</v>
      </c>
      <c r="G14" s="211"/>
      <c r="H14" s="221">
        <f t="shared" si="0"/>
        <v>0</v>
      </c>
      <c r="I14" s="222">
        <f t="shared" si="1"/>
        <v>0</v>
      </c>
    </row>
    <row r="15" spans="1:9" ht="18" customHeight="1">
      <c r="A15" s="54" t="str">
        <f>+'1小網８号'!A15</f>
        <v>令和８年１０月</v>
      </c>
      <c r="B15" s="21">
        <f t="shared" si="3"/>
        <v>20</v>
      </c>
      <c r="C15" s="211"/>
      <c r="D15" s="218" t="s">
        <v>167</v>
      </c>
      <c r="E15" s="219">
        <f t="shared" si="2"/>
        <v>0</v>
      </c>
      <c r="F15" s="21">
        <f>'電気【※記入(変更)しない】'!Q$37</f>
        <v>3</v>
      </c>
      <c r="G15" s="211"/>
      <c r="H15" s="221">
        <f t="shared" si="0"/>
        <v>0</v>
      </c>
      <c r="I15" s="222">
        <f t="shared" si="1"/>
        <v>0</v>
      </c>
    </row>
    <row r="16" spans="1:9" ht="18" customHeight="1">
      <c r="A16" s="54" t="str">
        <f>+'1小網８号'!A16</f>
        <v>令和８年１１月</v>
      </c>
      <c r="B16" s="21">
        <f t="shared" si="3"/>
        <v>20</v>
      </c>
      <c r="C16" s="211"/>
      <c r="D16" s="218" t="s">
        <v>167</v>
      </c>
      <c r="E16" s="219">
        <f t="shared" si="2"/>
        <v>0</v>
      </c>
      <c r="F16" s="21">
        <f>'電気【※記入(変更)しない】'!S$37</f>
        <v>3</v>
      </c>
      <c r="G16" s="211"/>
      <c r="H16" s="221">
        <f t="shared" si="0"/>
        <v>0</v>
      </c>
      <c r="I16" s="222">
        <f t="shared" si="1"/>
        <v>0</v>
      </c>
    </row>
    <row r="17" spans="1:10" ht="18" customHeight="1">
      <c r="A17" s="54" t="str">
        <f>+'1小網８号'!A17</f>
        <v>令和８年１２月</v>
      </c>
      <c r="B17" s="21">
        <f t="shared" si="3"/>
        <v>20</v>
      </c>
      <c r="C17" s="211"/>
      <c r="D17" s="218" t="s">
        <v>167</v>
      </c>
      <c r="E17" s="219">
        <f t="shared" si="2"/>
        <v>0</v>
      </c>
      <c r="F17" s="21">
        <f>'電気【※記入(変更)しない】'!U$37</f>
        <v>3</v>
      </c>
      <c r="G17" s="211"/>
      <c r="H17" s="221">
        <f t="shared" si="0"/>
        <v>0</v>
      </c>
      <c r="I17" s="222">
        <f t="shared" si="1"/>
        <v>0</v>
      </c>
    </row>
    <row r="18" spans="1:10" ht="18" customHeight="1">
      <c r="A18" s="54" t="str">
        <f>+'1小網８号'!A18</f>
        <v>令和９年１月</v>
      </c>
      <c r="B18" s="21">
        <f t="shared" si="3"/>
        <v>20</v>
      </c>
      <c r="C18" s="211"/>
      <c r="D18" s="218" t="s">
        <v>167</v>
      </c>
      <c r="E18" s="219">
        <f t="shared" si="2"/>
        <v>0</v>
      </c>
      <c r="F18" s="21">
        <f>'電気【※記入(変更)しない】'!W$37</f>
        <v>3</v>
      </c>
      <c r="G18" s="211"/>
      <c r="H18" s="221">
        <f t="shared" si="0"/>
        <v>0</v>
      </c>
      <c r="I18" s="222">
        <f t="shared" si="1"/>
        <v>0</v>
      </c>
    </row>
    <row r="19" spans="1:10" ht="18" customHeight="1">
      <c r="A19" s="54" t="str">
        <f>+'1小網８号'!A19</f>
        <v>令和９年２月</v>
      </c>
      <c r="B19" s="21">
        <f t="shared" si="3"/>
        <v>20</v>
      </c>
      <c r="C19" s="211"/>
      <c r="D19" s="218" t="s">
        <v>167</v>
      </c>
      <c r="E19" s="219">
        <f t="shared" si="2"/>
        <v>0</v>
      </c>
      <c r="F19" s="21">
        <f>'電気【※記入(変更)しない】'!Y$37</f>
        <v>3</v>
      </c>
      <c r="G19" s="211"/>
      <c r="H19" s="221">
        <f t="shared" si="0"/>
        <v>0</v>
      </c>
      <c r="I19" s="222">
        <f t="shared" si="1"/>
        <v>0</v>
      </c>
    </row>
    <row r="20" spans="1:10" ht="18" customHeight="1" thickBot="1">
      <c r="A20" s="54" t="str">
        <f>+'1小網８号'!A20</f>
        <v>令和９年３月</v>
      </c>
      <c r="B20" s="21">
        <f t="shared" si="3"/>
        <v>20</v>
      </c>
      <c r="C20" s="211"/>
      <c r="D20" s="220" t="s">
        <v>167</v>
      </c>
      <c r="E20" s="219">
        <f t="shared" si="2"/>
        <v>0</v>
      </c>
      <c r="F20" s="21">
        <f>'電気【※記入(変更)しない】'!AA$37</f>
        <v>3</v>
      </c>
      <c r="G20" s="211"/>
      <c r="H20" s="221">
        <f t="shared" si="0"/>
        <v>0</v>
      </c>
      <c r="I20" s="222">
        <f t="shared" si="1"/>
        <v>0</v>
      </c>
    </row>
    <row r="21" spans="1:10" ht="18" customHeight="1" thickBot="1">
      <c r="A21" s="26" t="s">
        <v>141</v>
      </c>
      <c r="B21" s="27"/>
      <c r="C21" s="28"/>
      <c r="D21" s="230"/>
      <c r="E21" s="234"/>
      <c r="F21" s="30">
        <f>SUM(F9:F20)</f>
        <v>36</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297</v>
      </c>
    </row>
    <row r="3" spans="1:9" ht="18" customHeight="1">
      <c r="A3" s="1" t="s">
        <v>221</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供給価格算定書【自動転記】!C35</f>
        <v>15</v>
      </c>
      <c r="C9" s="211"/>
      <c r="D9" s="218" t="s">
        <v>34</v>
      </c>
      <c r="E9" s="219">
        <f>IF(F9=0,C9*0.5,C9)</f>
        <v>0</v>
      </c>
      <c r="F9" s="21">
        <f>'電気【※記入(変更)しない】'!E$38</f>
        <v>45</v>
      </c>
      <c r="G9" s="211"/>
      <c r="H9" s="221">
        <f t="shared" ref="H9:H20" si="0">F9*G9</f>
        <v>0</v>
      </c>
      <c r="I9" s="222">
        <f t="shared" ref="I9:I20" si="1">ROUNDDOWN(SUM(E9,H9),0)</f>
        <v>0</v>
      </c>
    </row>
    <row r="10" spans="1:9" ht="18" customHeight="1">
      <c r="A10" s="54" t="str">
        <f>+'1小網８号'!A10</f>
        <v>令和８年５月</v>
      </c>
      <c r="B10" s="21">
        <f>B9</f>
        <v>15</v>
      </c>
      <c r="C10" s="211"/>
      <c r="D10" s="218" t="s">
        <v>34</v>
      </c>
      <c r="E10" s="219">
        <f t="shared" ref="E10:E20" si="2">IF(F10=0,C10*0.5,C10)</f>
        <v>0</v>
      </c>
      <c r="F10" s="21">
        <f>'電気【※記入(変更)しない】'!G$38</f>
        <v>45</v>
      </c>
      <c r="G10" s="211"/>
      <c r="H10" s="221">
        <f t="shared" si="0"/>
        <v>0</v>
      </c>
      <c r="I10" s="222">
        <f t="shared" si="1"/>
        <v>0</v>
      </c>
    </row>
    <row r="11" spans="1:9" ht="18" customHeight="1">
      <c r="A11" s="54" t="str">
        <f>+'1小網８号'!A11</f>
        <v>令和８年６月</v>
      </c>
      <c r="B11" s="21">
        <f t="shared" ref="B11:B20" si="3">B10</f>
        <v>15</v>
      </c>
      <c r="C11" s="211"/>
      <c r="D11" s="218" t="s">
        <v>34</v>
      </c>
      <c r="E11" s="219">
        <f t="shared" si="2"/>
        <v>0</v>
      </c>
      <c r="F11" s="21">
        <f>'電気【※記入(変更)しない】'!I$38</f>
        <v>45</v>
      </c>
      <c r="G11" s="211"/>
      <c r="H11" s="221">
        <f t="shared" si="0"/>
        <v>0</v>
      </c>
      <c r="I11" s="222">
        <f t="shared" si="1"/>
        <v>0</v>
      </c>
    </row>
    <row r="12" spans="1:9" ht="18" customHeight="1">
      <c r="A12" s="54" t="str">
        <f>+'1小網８号'!A12</f>
        <v>令和８年７月</v>
      </c>
      <c r="B12" s="21">
        <f t="shared" si="3"/>
        <v>15</v>
      </c>
      <c r="C12" s="211"/>
      <c r="D12" s="218" t="s">
        <v>34</v>
      </c>
      <c r="E12" s="219">
        <f t="shared" si="2"/>
        <v>0</v>
      </c>
      <c r="F12" s="21">
        <f>'電気【※記入(変更)しない】'!K$38</f>
        <v>45</v>
      </c>
      <c r="G12" s="211"/>
      <c r="H12" s="221">
        <f t="shared" si="0"/>
        <v>0</v>
      </c>
      <c r="I12" s="222">
        <f t="shared" si="1"/>
        <v>0</v>
      </c>
    </row>
    <row r="13" spans="1:9" ht="18" customHeight="1">
      <c r="A13" s="54" t="str">
        <f>+'1小網８号'!A13</f>
        <v>令和８年８月</v>
      </c>
      <c r="B13" s="21">
        <f t="shared" si="3"/>
        <v>15</v>
      </c>
      <c r="C13" s="211"/>
      <c r="D13" s="218" t="s">
        <v>34</v>
      </c>
      <c r="E13" s="219">
        <f t="shared" si="2"/>
        <v>0</v>
      </c>
      <c r="F13" s="21">
        <f>'電気【※記入(変更)しない】'!M$38</f>
        <v>45</v>
      </c>
      <c r="G13" s="211"/>
      <c r="H13" s="221">
        <f t="shared" si="0"/>
        <v>0</v>
      </c>
      <c r="I13" s="222">
        <f t="shared" si="1"/>
        <v>0</v>
      </c>
    </row>
    <row r="14" spans="1:9" ht="18" customHeight="1">
      <c r="A14" s="54" t="str">
        <f>+'1小網８号'!A14</f>
        <v>令和８年９月</v>
      </c>
      <c r="B14" s="21">
        <f t="shared" si="3"/>
        <v>15</v>
      </c>
      <c r="C14" s="211"/>
      <c r="D14" s="218" t="s">
        <v>34</v>
      </c>
      <c r="E14" s="219">
        <f t="shared" si="2"/>
        <v>0</v>
      </c>
      <c r="F14" s="21">
        <f>'電気【※記入(変更)しない】'!O$38</f>
        <v>45</v>
      </c>
      <c r="G14" s="211"/>
      <c r="H14" s="221">
        <f t="shared" si="0"/>
        <v>0</v>
      </c>
      <c r="I14" s="222">
        <f t="shared" si="1"/>
        <v>0</v>
      </c>
    </row>
    <row r="15" spans="1:9" ht="18" customHeight="1">
      <c r="A15" s="54" t="str">
        <f>+'1小網８号'!A15</f>
        <v>令和８年１０月</v>
      </c>
      <c r="B15" s="21">
        <f t="shared" si="3"/>
        <v>15</v>
      </c>
      <c r="C15" s="211"/>
      <c r="D15" s="218" t="s">
        <v>34</v>
      </c>
      <c r="E15" s="219">
        <f t="shared" si="2"/>
        <v>0</v>
      </c>
      <c r="F15" s="21">
        <f>'電気【※記入(変更)しない】'!Q$38</f>
        <v>45</v>
      </c>
      <c r="G15" s="211"/>
      <c r="H15" s="221">
        <f t="shared" si="0"/>
        <v>0</v>
      </c>
      <c r="I15" s="222">
        <f t="shared" si="1"/>
        <v>0</v>
      </c>
    </row>
    <row r="16" spans="1:9" ht="18" customHeight="1">
      <c r="A16" s="54" t="str">
        <f>+'1小網８号'!A16</f>
        <v>令和８年１１月</v>
      </c>
      <c r="B16" s="21">
        <f t="shared" si="3"/>
        <v>15</v>
      </c>
      <c r="C16" s="211"/>
      <c r="D16" s="218" t="s">
        <v>34</v>
      </c>
      <c r="E16" s="219">
        <f t="shared" si="2"/>
        <v>0</v>
      </c>
      <c r="F16" s="21">
        <f>'電気【※記入(変更)しない】'!S$38</f>
        <v>45</v>
      </c>
      <c r="G16" s="211"/>
      <c r="H16" s="221">
        <f t="shared" si="0"/>
        <v>0</v>
      </c>
      <c r="I16" s="222">
        <f t="shared" si="1"/>
        <v>0</v>
      </c>
    </row>
    <row r="17" spans="1:10" ht="18" customHeight="1">
      <c r="A17" s="54" t="str">
        <f>+'1小網８号'!A17</f>
        <v>令和８年１２月</v>
      </c>
      <c r="B17" s="21">
        <f t="shared" si="3"/>
        <v>15</v>
      </c>
      <c r="C17" s="211"/>
      <c r="D17" s="218" t="s">
        <v>34</v>
      </c>
      <c r="E17" s="219">
        <f t="shared" si="2"/>
        <v>0</v>
      </c>
      <c r="F17" s="21">
        <f>'電気【※記入(変更)しない】'!U$38</f>
        <v>45</v>
      </c>
      <c r="G17" s="211"/>
      <c r="H17" s="221">
        <f t="shared" si="0"/>
        <v>0</v>
      </c>
      <c r="I17" s="222">
        <f t="shared" si="1"/>
        <v>0</v>
      </c>
    </row>
    <row r="18" spans="1:10" ht="18" customHeight="1">
      <c r="A18" s="54" t="str">
        <f>+'1小網８号'!A18</f>
        <v>令和９年１月</v>
      </c>
      <c r="B18" s="21">
        <f t="shared" si="3"/>
        <v>15</v>
      </c>
      <c r="C18" s="211"/>
      <c r="D18" s="218" t="s">
        <v>34</v>
      </c>
      <c r="E18" s="219">
        <f t="shared" si="2"/>
        <v>0</v>
      </c>
      <c r="F18" s="21">
        <f>'電気【※記入(変更)しない】'!W$38</f>
        <v>45</v>
      </c>
      <c r="G18" s="211"/>
      <c r="H18" s="221">
        <f t="shared" si="0"/>
        <v>0</v>
      </c>
      <c r="I18" s="222">
        <f t="shared" si="1"/>
        <v>0</v>
      </c>
    </row>
    <row r="19" spans="1:10" ht="18" customHeight="1">
      <c r="A19" s="54" t="str">
        <f>+'1小網８号'!A19</f>
        <v>令和９年２月</v>
      </c>
      <c r="B19" s="21">
        <f t="shared" si="3"/>
        <v>15</v>
      </c>
      <c r="C19" s="211"/>
      <c r="D19" s="218" t="s">
        <v>34</v>
      </c>
      <c r="E19" s="219">
        <f t="shared" si="2"/>
        <v>0</v>
      </c>
      <c r="F19" s="21">
        <f>'電気【※記入(変更)しない】'!Y$38</f>
        <v>45</v>
      </c>
      <c r="G19" s="211"/>
      <c r="H19" s="221">
        <f t="shared" si="0"/>
        <v>0</v>
      </c>
      <c r="I19" s="222">
        <f t="shared" si="1"/>
        <v>0</v>
      </c>
    </row>
    <row r="20" spans="1:10" ht="18" customHeight="1" thickBot="1">
      <c r="A20" s="54" t="str">
        <f>+'1小網８号'!A20</f>
        <v>令和９年３月</v>
      </c>
      <c r="B20" s="21">
        <f t="shared" si="3"/>
        <v>15</v>
      </c>
      <c r="C20" s="211"/>
      <c r="D20" s="220" t="s">
        <v>34</v>
      </c>
      <c r="E20" s="219">
        <f t="shared" si="2"/>
        <v>0</v>
      </c>
      <c r="F20" s="21">
        <f>'電気【※記入(変更)しない】'!AA$38</f>
        <v>45</v>
      </c>
      <c r="G20" s="211"/>
      <c r="H20" s="221">
        <f t="shared" si="0"/>
        <v>0</v>
      </c>
      <c r="I20" s="222">
        <f t="shared" si="1"/>
        <v>0</v>
      </c>
    </row>
    <row r="21" spans="1:10" ht="18" customHeight="1" thickBot="1">
      <c r="A21" s="26" t="s">
        <v>141</v>
      </c>
      <c r="B21" s="27"/>
      <c r="C21" s="28"/>
      <c r="D21" s="230"/>
      <c r="E21" s="234"/>
      <c r="F21" s="30">
        <f>SUM(F9:F20)</f>
        <v>540</v>
      </c>
      <c r="G21" s="28"/>
      <c r="H21" s="223"/>
      <c r="I21" s="224">
        <f>SUM(I9:I20)</f>
        <v>0</v>
      </c>
      <c r="J21" s="32" t="s">
        <v>142</v>
      </c>
    </row>
    <row r="22" spans="1:10" ht="3.75" customHeight="1" thickBot="1">
      <c r="A22" s="33"/>
      <c r="D22" s="232"/>
      <c r="E22" s="235"/>
      <c r="H22" s="225"/>
      <c r="I22" s="225"/>
    </row>
    <row r="23" spans="1:10" ht="18" customHeight="1" thickTop="1" thickBot="1">
      <c r="D23" s="232"/>
      <c r="E23" s="235"/>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48"/>
      <c r="I2" s="238" t="s">
        <v>298</v>
      </c>
    </row>
    <row r="3" spans="1:9" ht="18" customHeight="1">
      <c r="A3" s="1" t="s">
        <v>222</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供給価格算定書【自動転記】!C36</f>
        <v>5</v>
      </c>
      <c r="C9" s="168"/>
      <c r="D9" s="228">
        <v>1</v>
      </c>
      <c r="E9" s="221">
        <f>IF(F9=0,B9*C9*D9*0.5,B9*C9*D9)</f>
        <v>0</v>
      </c>
      <c r="F9" s="21">
        <f>'電気【※記入(変更)しない】'!E$39</f>
        <v>50</v>
      </c>
      <c r="G9" s="168"/>
      <c r="H9" s="221">
        <f>F9*G9</f>
        <v>0</v>
      </c>
      <c r="I9" s="222">
        <f>ROUNDDOWN(SUM(E9,H9),0)</f>
        <v>0</v>
      </c>
    </row>
    <row r="10" spans="1:9" ht="18" customHeight="1">
      <c r="A10" s="54" t="str">
        <f>+'1小網８号'!A10</f>
        <v>令和８年５月</v>
      </c>
      <c r="B10" s="21">
        <f>B9</f>
        <v>5</v>
      </c>
      <c r="C10" s="168"/>
      <c r="D10" s="228">
        <v>1</v>
      </c>
      <c r="E10" s="221">
        <f t="shared" ref="E10:E20" si="0">IF(F10=0,B10*C10*D10*0.5,B10*C10*D10)</f>
        <v>0</v>
      </c>
      <c r="F10" s="21">
        <f>'電気【※記入(変更)しない】'!G$39</f>
        <v>50</v>
      </c>
      <c r="G10" s="168"/>
      <c r="H10" s="221">
        <f t="shared" ref="H10:H20" si="1">F10*G10</f>
        <v>0</v>
      </c>
      <c r="I10" s="222">
        <f t="shared" ref="I10:I20" si="2">ROUNDDOWN(SUM(E10,H10),0)</f>
        <v>0</v>
      </c>
    </row>
    <row r="11" spans="1:9" ht="18" customHeight="1">
      <c r="A11" s="54" t="str">
        <f>+'1小網８号'!A11</f>
        <v>令和８年６月</v>
      </c>
      <c r="B11" s="21">
        <f t="shared" ref="B11:B20" si="3">B10</f>
        <v>5</v>
      </c>
      <c r="C11" s="168"/>
      <c r="D11" s="228">
        <v>1</v>
      </c>
      <c r="E11" s="221">
        <f t="shared" si="0"/>
        <v>0</v>
      </c>
      <c r="F11" s="21">
        <f>'電気【※記入(変更)しない】'!I$39</f>
        <v>50</v>
      </c>
      <c r="G11" s="168"/>
      <c r="H11" s="221">
        <f t="shared" si="1"/>
        <v>0</v>
      </c>
      <c r="I11" s="222">
        <f t="shared" si="2"/>
        <v>0</v>
      </c>
    </row>
    <row r="12" spans="1:9" ht="18" customHeight="1">
      <c r="A12" s="54" t="str">
        <f>+'1小網８号'!A12</f>
        <v>令和８年７月</v>
      </c>
      <c r="B12" s="21">
        <f t="shared" si="3"/>
        <v>5</v>
      </c>
      <c r="C12" s="168"/>
      <c r="D12" s="228">
        <v>1</v>
      </c>
      <c r="E12" s="221">
        <f t="shared" si="0"/>
        <v>0</v>
      </c>
      <c r="F12" s="21">
        <f>'電気【※記入(変更)しない】'!K$39</f>
        <v>50</v>
      </c>
      <c r="G12" s="168"/>
      <c r="H12" s="221">
        <f t="shared" si="1"/>
        <v>0</v>
      </c>
      <c r="I12" s="222">
        <f t="shared" si="2"/>
        <v>0</v>
      </c>
    </row>
    <row r="13" spans="1:9" ht="18" customHeight="1">
      <c r="A13" s="54" t="str">
        <f>+'1小網８号'!A13</f>
        <v>令和８年８月</v>
      </c>
      <c r="B13" s="21">
        <f t="shared" si="3"/>
        <v>5</v>
      </c>
      <c r="C13" s="168"/>
      <c r="D13" s="228">
        <v>1</v>
      </c>
      <c r="E13" s="221">
        <f t="shared" si="0"/>
        <v>0</v>
      </c>
      <c r="F13" s="21">
        <f>'電気【※記入(変更)しない】'!M$39</f>
        <v>50</v>
      </c>
      <c r="G13" s="168"/>
      <c r="H13" s="221">
        <f t="shared" si="1"/>
        <v>0</v>
      </c>
      <c r="I13" s="222">
        <f t="shared" si="2"/>
        <v>0</v>
      </c>
    </row>
    <row r="14" spans="1:9" ht="18" customHeight="1">
      <c r="A14" s="54" t="str">
        <f>+'1小網８号'!A14</f>
        <v>令和８年９月</v>
      </c>
      <c r="B14" s="21">
        <f t="shared" si="3"/>
        <v>5</v>
      </c>
      <c r="C14" s="168"/>
      <c r="D14" s="228">
        <v>1</v>
      </c>
      <c r="E14" s="221">
        <f t="shared" si="0"/>
        <v>0</v>
      </c>
      <c r="F14" s="21">
        <f>'電気【※記入(変更)しない】'!O$39</f>
        <v>50</v>
      </c>
      <c r="G14" s="168"/>
      <c r="H14" s="221">
        <f t="shared" si="1"/>
        <v>0</v>
      </c>
      <c r="I14" s="222">
        <f t="shared" si="2"/>
        <v>0</v>
      </c>
    </row>
    <row r="15" spans="1:9" ht="18" customHeight="1">
      <c r="A15" s="54" t="str">
        <f>+'1小網８号'!A15</f>
        <v>令和８年１０月</v>
      </c>
      <c r="B15" s="21">
        <f t="shared" si="3"/>
        <v>5</v>
      </c>
      <c r="C15" s="168"/>
      <c r="D15" s="228">
        <v>1</v>
      </c>
      <c r="E15" s="221">
        <f t="shared" si="0"/>
        <v>0</v>
      </c>
      <c r="F15" s="21">
        <f>'電気【※記入(変更)しない】'!Q$39</f>
        <v>50</v>
      </c>
      <c r="G15" s="168"/>
      <c r="H15" s="221">
        <f t="shared" si="1"/>
        <v>0</v>
      </c>
      <c r="I15" s="222">
        <f t="shared" si="2"/>
        <v>0</v>
      </c>
    </row>
    <row r="16" spans="1:9" ht="18" customHeight="1">
      <c r="A16" s="54" t="str">
        <f>+'1小網８号'!A16</f>
        <v>令和８年１１月</v>
      </c>
      <c r="B16" s="21">
        <f t="shared" si="3"/>
        <v>5</v>
      </c>
      <c r="C16" s="168"/>
      <c r="D16" s="228">
        <v>1</v>
      </c>
      <c r="E16" s="221">
        <f t="shared" si="0"/>
        <v>0</v>
      </c>
      <c r="F16" s="21">
        <f>'電気【※記入(変更)しない】'!S$39</f>
        <v>50</v>
      </c>
      <c r="G16" s="168"/>
      <c r="H16" s="221">
        <f t="shared" si="1"/>
        <v>0</v>
      </c>
      <c r="I16" s="222">
        <f t="shared" si="2"/>
        <v>0</v>
      </c>
    </row>
    <row r="17" spans="1:10" ht="18" customHeight="1">
      <c r="A17" s="54" t="str">
        <f>+'1小網８号'!A17</f>
        <v>令和８年１２月</v>
      </c>
      <c r="B17" s="21">
        <f t="shared" si="3"/>
        <v>5</v>
      </c>
      <c r="C17" s="168"/>
      <c r="D17" s="228">
        <v>1</v>
      </c>
      <c r="E17" s="221">
        <f t="shared" si="0"/>
        <v>0</v>
      </c>
      <c r="F17" s="21">
        <f>'電気【※記入(変更)しない】'!U$39</f>
        <v>50</v>
      </c>
      <c r="G17" s="168"/>
      <c r="H17" s="221">
        <f t="shared" si="1"/>
        <v>0</v>
      </c>
      <c r="I17" s="222">
        <f t="shared" si="2"/>
        <v>0</v>
      </c>
    </row>
    <row r="18" spans="1:10" ht="18" customHeight="1">
      <c r="A18" s="54" t="str">
        <f>+'1小網８号'!A18</f>
        <v>令和９年１月</v>
      </c>
      <c r="B18" s="21">
        <f t="shared" si="3"/>
        <v>5</v>
      </c>
      <c r="C18" s="168"/>
      <c r="D18" s="228">
        <v>1</v>
      </c>
      <c r="E18" s="221">
        <f t="shared" si="0"/>
        <v>0</v>
      </c>
      <c r="F18" s="21">
        <f>'電気【※記入(変更)しない】'!W$39</f>
        <v>50</v>
      </c>
      <c r="G18" s="168"/>
      <c r="H18" s="221">
        <f t="shared" si="1"/>
        <v>0</v>
      </c>
      <c r="I18" s="222">
        <f t="shared" si="2"/>
        <v>0</v>
      </c>
    </row>
    <row r="19" spans="1:10" ht="18" customHeight="1">
      <c r="A19" s="54" t="str">
        <f>+'1小網８号'!A19</f>
        <v>令和９年２月</v>
      </c>
      <c r="B19" s="21">
        <f t="shared" si="3"/>
        <v>5</v>
      </c>
      <c r="C19" s="168"/>
      <c r="D19" s="228">
        <v>1</v>
      </c>
      <c r="E19" s="221">
        <f t="shared" si="0"/>
        <v>0</v>
      </c>
      <c r="F19" s="21">
        <f>'電気【※記入(変更)しない】'!Y$39</f>
        <v>50</v>
      </c>
      <c r="G19" s="168"/>
      <c r="H19" s="221">
        <f t="shared" si="1"/>
        <v>0</v>
      </c>
      <c r="I19" s="222">
        <f t="shared" si="2"/>
        <v>0</v>
      </c>
    </row>
    <row r="20" spans="1:10" ht="18" customHeight="1" thickBot="1">
      <c r="A20" s="54" t="str">
        <f>+'1小網８号'!A20</f>
        <v>令和９年３月</v>
      </c>
      <c r="B20" s="21">
        <f t="shared" si="3"/>
        <v>5</v>
      </c>
      <c r="C20" s="168"/>
      <c r="D20" s="228">
        <v>1</v>
      </c>
      <c r="E20" s="221">
        <f t="shared" si="0"/>
        <v>0</v>
      </c>
      <c r="F20" s="21">
        <f>'電気【※記入(変更)しない】'!AA$39</f>
        <v>50</v>
      </c>
      <c r="G20" s="168"/>
      <c r="H20" s="221">
        <f t="shared" si="1"/>
        <v>0</v>
      </c>
      <c r="I20" s="222">
        <f t="shared" si="2"/>
        <v>0</v>
      </c>
    </row>
    <row r="21" spans="1:10" ht="18" customHeight="1" thickBot="1">
      <c r="A21" s="26" t="s">
        <v>141</v>
      </c>
      <c r="B21" s="27"/>
      <c r="C21" s="28"/>
      <c r="D21" s="28"/>
      <c r="E21" s="29"/>
      <c r="F21" s="30">
        <f>SUM(F9:F20)</f>
        <v>600</v>
      </c>
      <c r="G21" s="28"/>
      <c r="H21" s="223"/>
      <c r="I21" s="224">
        <f>SUM(I9:I20)</f>
        <v>0</v>
      </c>
      <c r="J21" s="32" t="s">
        <v>142</v>
      </c>
    </row>
    <row r="22" spans="1:10" ht="3.75" customHeight="1" thickBot="1">
      <c r="A22" s="33"/>
      <c r="F22" s="283"/>
      <c r="G22" s="28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3">
    <mergeCell ref="A30:I30"/>
    <mergeCell ref="A5:A8"/>
    <mergeCell ref="B5:E5"/>
    <mergeCell ref="F5:H5"/>
    <mergeCell ref="I5:I6"/>
    <mergeCell ref="F23:G23"/>
    <mergeCell ref="G24:H24"/>
    <mergeCell ref="A25:I25"/>
    <mergeCell ref="A26:I26"/>
    <mergeCell ref="A27:I27"/>
    <mergeCell ref="A29:I29"/>
    <mergeCell ref="A28:I28"/>
    <mergeCell ref="F22:G22"/>
  </mergeCells>
  <phoneticPr fontId="3"/>
  <pageMargins left="0.70866141732283472" right="0.51181102362204722" top="0.74803149606299213" bottom="0.74803149606299213"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FF00"/>
  </sheetPr>
  <dimension ref="A1:J32"/>
  <sheetViews>
    <sheetView workbookViewId="0">
      <selection activeCell="B7" sqref="B7"/>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299</v>
      </c>
    </row>
    <row r="3" spans="1:9" ht="18" customHeight="1">
      <c r="A3" s="1" t="s">
        <v>223</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179</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供給価格算定書【自動転記】!C37</f>
        <v>9</v>
      </c>
      <c r="C9" s="211"/>
      <c r="D9" s="218" t="s">
        <v>34</v>
      </c>
      <c r="E9" s="219">
        <f>IF(F9=0,C9*0.5*B9,C9*B9)</f>
        <v>0</v>
      </c>
      <c r="F9" s="21">
        <f>'電気【※記入(変更)しない】'!E$40</f>
        <v>900</v>
      </c>
      <c r="G9" s="211"/>
      <c r="H9" s="221">
        <f>F9*G9</f>
        <v>0</v>
      </c>
      <c r="I9" s="222">
        <f t="shared" ref="I9:I20" si="0">ROUNDDOWN(SUM(E9,H9),0)</f>
        <v>0</v>
      </c>
    </row>
    <row r="10" spans="1:9" ht="18" customHeight="1">
      <c r="A10" s="54" t="str">
        <f>+'1小網８号'!A10</f>
        <v>令和８年５月</v>
      </c>
      <c r="B10" s="21">
        <f>B9</f>
        <v>9</v>
      </c>
      <c r="C10" s="211"/>
      <c r="D10" s="218" t="s">
        <v>34</v>
      </c>
      <c r="E10" s="219">
        <f t="shared" ref="E10:E20" si="1">IF(F10=0,C10*0.5*B10,C10*B10)</f>
        <v>0</v>
      </c>
      <c r="F10" s="21">
        <f>'電気【※記入(変更)しない】'!G$40</f>
        <v>900</v>
      </c>
      <c r="G10" s="211"/>
      <c r="H10" s="221">
        <f t="shared" ref="H10:H20" si="2">F10*G10</f>
        <v>0</v>
      </c>
      <c r="I10" s="222">
        <f t="shared" si="0"/>
        <v>0</v>
      </c>
    </row>
    <row r="11" spans="1:9" ht="18" customHeight="1">
      <c r="A11" s="54" t="str">
        <f>+'1小網８号'!A11</f>
        <v>令和８年６月</v>
      </c>
      <c r="B11" s="21">
        <f t="shared" ref="B11:B20" si="3">B10</f>
        <v>9</v>
      </c>
      <c r="C11" s="211"/>
      <c r="D11" s="218" t="s">
        <v>34</v>
      </c>
      <c r="E11" s="219">
        <f t="shared" si="1"/>
        <v>0</v>
      </c>
      <c r="F11" s="21">
        <f>'電気【※記入(変更)しない】'!I$40</f>
        <v>900</v>
      </c>
      <c r="G11" s="211"/>
      <c r="H11" s="221">
        <f t="shared" si="2"/>
        <v>0</v>
      </c>
      <c r="I11" s="222">
        <f t="shared" si="0"/>
        <v>0</v>
      </c>
    </row>
    <row r="12" spans="1:9" ht="18" customHeight="1">
      <c r="A12" s="54" t="str">
        <f>+'1小網８号'!A12</f>
        <v>令和８年７月</v>
      </c>
      <c r="B12" s="21">
        <f t="shared" si="3"/>
        <v>9</v>
      </c>
      <c r="C12" s="211"/>
      <c r="D12" s="218" t="s">
        <v>34</v>
      </c>
      <c r="E12" s="219">
        <f t="shared" si="1"/>
        <v>0</v>
      </c>
      <c r="F12" s="21">
        <f>'電気【※記入(変更)しない】'!K$40</f>
        <v>900</v>
      </c>
      <c r="G12" s="211"/>
      <c r="H12" s="221">
        <f t="shared" si="2"/>
        <v>0</v>
      </c>
      <c r="I12" s="222">
        <f t="shared" si="0"/>
        <v>0</v>
      </c>
    </row>
    <row r="13" spans="1:9" ht="18" customHeight="1">
      <c r="A13" s="54" t="str">
        <f>+'1小網８号'!A13</f>
        <v>令和８年８月</v>
      </c>
      <c r="B13" s="21">
        <f t="shared" si="3"/>
        <v>9</v>
      </c>
      <c r="C13" s="211"/>
      <c r="D13" s="218" t="s">
        <v>34</v>
      </c>
      <c r="E13" s="219">
        <f t="shared" si="1"/>
        <v>0</v>
      </c>
      <c r="F13" s="21">
        <f>'電気【※記入(変更)しない】'!M$40</f>
        <v>900</v>
      </c>
      <c r="G13" s="211"/>
      <c r="H13" s="221">
        <f t="shared" si="2"/>
        <v>0</v>
      </c>
      <c r="I13" s="222">
        <f t="shared" si="0"/>
        <v>0</v>
      </c>
    </row>
    <row r="14" spans="1:9" ht="18" customHeight="1">
      <c r="A14" s="54" t="str">
        <f>+'1小網８号'!A14</f>
        <v>令和８年９月</v>
      </c>
      <c r="B14" s="21">
        <f t="shared" si="3"/>
        <v>9</v>
      </c>
      <c r="C14" s="211"/>
      <c r="D14" s="218" t="s">
        <v>34</v>
      </c>
      <c r="E14" s="219">
        <f t="shared" si="1"/>
        <v>0</v>
      </c>
      <c r="F14" s="21">
        <f>'電気【※記入(変更)しない】'!O$40</f>
        <v>900</v>
      </c>
      <c r="G14" s="211"/>
      <c r="H14" s="221">
        <f t="shared" si="2"/>
        <v>0</v>
      </c>
      <c r="I14" s="222">
        <f t="shared" si="0"/>
        <v>0</v>
      </c>
    </row>
    <row r="15" spans="1:9" ht="18" customHeight="1">
      <c r="A15" s="54" t="str">
        <f>+'1小網８号'!A15</f>
        <v>令和８年１０月</v>
      </c>
      <c r="B15" s="21">
        <f t="shared" si="3"/>
        <v>9</v>
      </c>
      <c r="C15" s="211"/>
      <c r="D15" s="218" t="s">
        <v>34</v>
      </c>
      <c r="E15" s="219">
        <f t="shared" si="1"/>
        <v>0</v>
      </c>
      <c r="F15" s="21">
        <f>'電気【※記入(変更)しない】'!Q$40</f>
        <v>900</v>
      </c>
      <c r="G15" s="211"/>
      <c r="H15" s="221">
        <f t="shared" si="2"/>
        <v>0</v>
      </c>
      <c r="I15" s="222">
        <f t="shared" si="0"/>
        <v>0</v>
      </c>
    </row>
    <row r="16" spans="1:9" ht="18" customHeight="1">
      <c r="A16" s="54" t="str">
        <f>+'1小網８号'!A16</f>
        <v>令和８年１１月</v>
      </c>
      <c r="B16" s="21">
        <f t="shared" si="3"/>
        <v>9</v>
      </c>
      <c r="C16" s="211"/>
      <c r="D16" s="218" t="s">
        <v>34</v>
      </c>
      <c r="E16" s="219">
        <f t="shared" si="1"/>
        <v>0</v>
      </c>
      <c r="F16" s="21">
        <f>'電気【※記入(変更)しない】'!S$40</f>
        <v>900</v>
      </c>
      <c r="G16" s="211"/>
      <c r="H16" s="221">
        <f t="shared" si="2"/>
        <v>0</v>
      </c>
      <c r="I16" s="222">
        <f t="shared" si="0"/>
        <v>0</v>
      </c>
    </row>
    <row r="17" spans="1:10" ht="18" customHeight="1">
      <c r="A17" s="54" t="str">
        <f>+'1小網８号'!A17</f>
        <v>令和８年１２月</v>
      </c>
      <c r="B17" s="21">
        <f t="shared" si="3"/>
        <v>9</v>
      </c>
      <c r="C17" s="211"/>
      <c r="D17" s="218" t="s">
        <v>34</v>
      </c>
      <c r="E17" s="219">
        <f t="shared" si="1"/>
        <v>0</v>
      </c>
      <c r="F17" s="21">
        <f>'電気【※記入(変更)しない】'!U$40</f>
        <v>900</v>
      </c>
      <c r="G17" s="211"/>
      <c r="H17" s="221">
        <f t="shared" si="2"/>
        <v>0</v>
      </c>
      <c r="I17" s="222">
        <f t="shared" si="0"/>
        <v>0</v>
      </c>
    </row>
    <row r="18" spans="1:10" ht="18" customHeight="1">
      <c r="A18" s="54" t="str">
        <f>+'1小網８号'!A18</f>
        <v>令和９年１月</v>
      </c>
      <c r="B18" s="21">
        <f t="shared" si="3"/>
        <v>9</v>
      </c>
      <c r="C18" s="211"/>
      <c r="D18" s="218" t="s">
        <v>34</v>
      </c>
      <c r="E18" s="219">
        <f t="shared" si="1"/>
        <v>0</v>
      </c>
      <c r="F18" s="21">
        <f>'電気【※記入(変更)しない】'!W$40</f>
        <v>900</v>
      </c>
      <c r="G18" s="211"/>
      <c r="H18" s="221">
        <f t="shared" si="2"/>
        <v>0</v>
      </c>
      <c r="I18" s="222">
        <f t="shared" si="0"/>
        <v>0</v>
      </c>
    </row>
    <row r="19" spans="1:10" ht="18" customHeight="1">
      <c r="A19" s="54" t="str">
        <f>+'1小網８号'!A19</f>
        <v>令和９年２月</v>
      </c>
      <c r="B19" s="21">
        <f t="shared" si="3"/>
        <v>9</v>
      </c>
      <c r="C19" s="211"/>
      <c r="D19" s="218" t="s">
        <v>34</v>
      </c>
      <c r="E19" s="219">
        <f t="shared" si="1"/>
        <v>0</v>
      </c>
      <c r="F19" s="21">
        <f>'電気【※記入(変更)しない】'!Y$40</f>
        <v>900</v>
      </c>
      <c r="G19" s="211"/>
      <c r="H19" s="221">
        <f t="shared" si="2"/>
        <v>0</v>
      </c>
      <c r="I19" s="222">
        <f t="shared" si="0"/>
        <v>0</v>
      </c>
    </row>
    <row r="20" spans="1:10" ht="18" customHeight="1" thickBot="1">
      <c r="A20" s="54" t="str">
        <f>+'1小網８号'!A20</f>
        <v>令和９年３月</v>
      </c>
      <c r="B20" s="21">
        <f t="shared" si="3"/>
        <v>9</v>
      </c>
      <c r="C20" s="211"/>
      <c r="D20" s="220" t="s">
        <v>34</v>
      </c>
      <c r="E20" s="219">
        <f t="shared" si="1"/>
        <v>0</v>
      </c>
      <c r="F20" s="21">
        <f>'電気【※記入(変更)しない】'!AA$40</f>
        <v>900</v>
      </c>
      <c r="G20" s="211"/>
      <c r="H20" s="221">
        <f t="shared" si="2"/>
        <v>0</v>
      </c>
      <c r="I20" s="222">
        <f t="shared" si="0"/>
        <v>0</v>
      </c>
    </row>
    <row r="21" spans="1:10" ht="18" customHeight="1" thickBot="1">
      <c r="A21" s="26" t="s">
        <v>141</v>
      </c>
      <c r="B21" s="27"/>
      <c r="C21" s="28"/>
      <c r="D21" s="28"/>
      <c r="E21" s="50"/>
      <c r="F21" s="30">
        <f>SUM(F9:F20)</f>
        <v>10800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300</v>
      </c>
    </row>
    <row r="3" spans="1:9" ht="18" customHeight="1">
      <c r="A3" s="1" t="s">
        <v>224</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供給価格算定書【自動転記】!C38</f>
        <v>18</v>
      </c>
      <c r="C9" s="211"/>
      <c r="D9" s="228">
        <v>1</v>
      </c>
      <c r="E9" s="221">
        <f>IF(F9=0,B9*C9*D9*0.5,B9*C9*D9)</f>
        <v>0</v>
      </c>
      <c r="F9" s="21">
        <f>'電気【※記入(変更)しない】'!E$41</f>
        <v>300</v>
      </c>
      <c r="G9" s="211"/>
      <c r="H9" s="221">
        <f>F9*G9</f>
        <v>0</v>
      </c>
      <c r="I9" s="222">
        <f>ROUNDDOWN(SUM(E9,H9),0)</f>
        <v>0</v>
      </c>
    </row>
    <row r="10" spans="1:9" ht="18" customHeight="1">
      <c r="A10" s="54" t="str">
        <f>+'1小網８号'!A10</f>
        <v>令和８年５月</v>
      </c>
      <c r="B10" s="21">
        <f>B9</f>
        <v>18</v>
      </c>
      <c r="C10" s="211"/>
      <c r="D10" s="228">
        <v>1</v>
      </c>
      <c r="E10" s="221">
        <f t="shared" ref="E10:E20" si="0">IF(F10=0,B10*C10*D10*0.5,B10*C10*D10)</f>
        <v>0</v>
      </c>
      <c r="F10" s="21">
        <f>'電気【※記入(変更)しない】'!G$41</f>
        <v>300</v>
      </c>
      <c r="G10" s="211"/>
      <c r="H10" s="221">
        <f t="shared" ref="H10:H20" si="1">F10*G10</f>
        <v>0</v>
      </c>
      <c r="I10" s="222">
        <f t="shared" ref="I10:I20" si="2">ROUNDDOWN(SUM(E10,H10),0)</f>
        <v>0</v>
      </c>
    </row>
    <row r="11" spans="1:9" ht="18" customHeight="1">
      <c r="A11" s="54" t="str">
        <f>+'1小網８号'!A11</f>
        <v>令和８年６月</v>
      </c>
      <c r="B11" s="21">
        <f t="shared" ref="B11:B20" si="3">B10</f>
        <v>18</v>
      </c>
      <c r="C11" s="211"/>
      <c r="D11" s="228">
        <v>1</v>
      </c>
      <c r="E11" s="221">
        <f t="shared" si="0"/>
        <v>0</v>
      </c>
      <c r="F11" s="21">
        <f>'電気【※記入(変更)しない】'!I$41</f>
        <v>300</v>
      </c>
      <c r="G11" s="211"/>
      <c r="H11" s="221">
        <f t="shared" si="1"/>
        <v>0</v>
      </c>
      <c r="I11" s="222">
        <f t="shared" si="2"/>
        <v>0</v>
      </c>
    </row>
    <row r="12" spans="1:9" ht="18" customHeight="1">
      <c r="A12" s="54" t="str">
        <f>+'1小網８号'!A12</f>
        <v>令和８年７月</v>
      </c>
      <c r="B12" s="21">
        <f t="shared" si="3"/>
        <v>18</v>
      </c>
      <c r="C12" s="211"/>
      <c r="D12" s="228">
        <v>1</v>
      </c>
      <c r="E12" s="221">
        <f t="shared" si="0"/>
        <v>0</v>
      </c>
      <c r="F12" s="21">
        <f>'電気【※記入(変更)しない】'!K$41</f>
        <v>300</v>
      </c>
      <c r="G12" s="211"/>
      <c r="H12" s="221">
        <f t="shared" si="1"/>
        <v>0</v>
      </c>
      <c r="I12" s="222">
        <f t="shared" si="2"/>
        <v>0</v>
      </c>
    </row>
    <row r="13" spans="1:9" ht="18" customHeight="1">
      <c r="A13" s="54" t="str">
        <f>+'1小網８号'!A13</f>
        <v>令和８年８月</v>
      </c>
      <c r="B13" s="21">
        <f t="shared" si="3"/>
        <v>18</v>
      </c>
      <c r="C13" s="211"/>
      <c r="D13" s="228">
        <v>1</v>
      </c>
      <c r="E13" s="221">
        <f t="shared" si="0"/>
        <v>0</v>
      </c>
      <c r="F13" s="21">
        <f>'電気【※記入(変更)しない】'!M$41</f>
        <v>300</v>
      </c>
      <c r="G13" s="211"/>
      <c r="H13" s="221">
        <f t="shared" si="1"/>
        <v>0</v>
      </c>
      <c r="I13" s="222">
        <f t="shared" si="2"/>
        <v>0</v>
      </c>
    </row>
    <row r="14" spans="1:9" ht="18" customHeight="1">
      <c r="A14" s="54" t="str">
        <f>+'1小網８号'!A14</f>
        <v>令和８年９月</v>
      </c>
      <c r="B14" s="21">
        <f t="shared" si="3"/>
        <v>18</v>
      </c>
      <c r="C14" s="211"/>
      <c r="D14" s="228">
        <v>1</v>
      </c>
      <c r="E14" s="221">
        <f t="shared" si="0"/>
        <v>0</v>
      </c>
      <c r="F14" s="21">
        <f>'電気【※記入(変更)しない】'!O$41</f>
        <v>300</v>
      </c>
      <c r="G14" s="211"/>
      <c r="H14" s="221">
        <f t="shared" si="1"/>
        <v>0</v>
      </c>
      <c r="I14" s="222">
        <f t="shared" si="2"/>
        <v>0</v>
      </c>
    </row>
    <row r="15" spans="1:9" ht="18" customHeight="1">
      <c r="A15" s="54" t="str">
        <f>+'1小網８号'!A15</f>
        <v>令和８年１０月</v>
      </c>
      <c r="B15" s="21">
        <f t="shared" si="3"/>
        <v>18</v>
      </c>
      <c r="C15" s="211"/>
      <c r="D15" s="228">
        <v>1</v>
      </c>
      <c r="E15" s="221">
        <f t="shared" si="0"/>
        <v>0</v>
      </c>
      <c r="F15" s="21">
        <f>'電気【※記入(変更)しない】'!Q$41</f>
        <v>300</v>
      </c>
      <c r="G15" s="211"/>
      <c r="H15" s="221">
        <f t="shared" si="1"/>
        <v>0</v>
      </c>
      <c r="I15" s="222">
        <f t="shared" si="2"/>
        <v>0</v>
      </c>
    </row>
    <row r="16" spans="1:9" ht="18" customHeight="1">
      <c r="A16" s="54" t="str">
        <f>+'1小網８号'!A16</f>
        <v>令和８年１１月</v>
      </c>
      <c r="B16" s="21">
        <f t="shared" si="3"/>
        <v>18</v>
      </c>
      <c r="C16" s="211"/>
      <c r="D16" s="228">
        <v>1</v>
      </c>
      <c r="E16" s="221">
        <f t="shared" si="0"/>
        <v>0</v>
      </c>
      <c r="F16" s="21">
        <f>'電気【※記入(変更)しない】'!S$41</f>
        <v>300</v>
      </c>
      <c r="G16" s="211"/>
      <c r="H16" s="221">
        <f t="shared" si="1"/>
        <v>0</v>
      </c>
      <c r="I16" s="222">
        <f t="shared" si="2"/>
        <v>0</v>
      </c>
    </row>
    <row r="17" spans="1:10" ht="18" customHeight="1">
      <c r="A17" s="54" t="str">
        <f>+'1小網８号'!A17</f>
        <v>令和８年１２月</v>
      </c>
      <c r="B17" s="21">
        <f t="shared" si="3"/>
        <v>18</v>
      </c>
      <c r="C17" s="211"/>
      <c r="D17" s="228">
        <v>1</v>
      </c>
      <c r="E17" s="221">
        <f t="shared" si="0"/>
        <v>0</v>
      </c>
      <c r="F17" s="21">
        <f>'電気【※記入(変更)しない】'!U$41</f>
        <v>300</v>
      </c>
      <c r="G17" s="211"/>
      <c r="H17" s="221">
        <f t="shared" si="1"/>
        <v>0</v>
      </c>
      <c r="I17" s="222">
        <f t="shared" si="2"/>
        <v>0</v>
      </c>
    </row>
    <row r="18" spans="1:10" ht="18" customHeight="1">
      <c r="A18" s="54" t="str">
        <f>+'1小網８号'!A18</f>
        <v>令和９年１月</v>
      </c>
      <c r="B18" s="21">
        <f t="shared" si="3"/>
        <v>18</v>
      </c>
      <c r="C18" s="211"/>
      <c r="D18" s="228">
        <v>1</v>
      </c>
      <c r="E18" s="221">
        <f t="shared" si="0"/>
        <v>0</v>
      </c>
      <c r="F18" s="21">
        <f>'電気【※記入(変更)しない】'!W$41</f>
        <v>300</v>
      </c>
      <c r="G18" s="211"/>
      <c r="H18" s="221">
        <f t="shared" si="1"/>
        <v>0</v>
      </c>
      <c r="I18" s="222">
        <f t="shared" si="2"/>
        <v>0</v>
      </c>
    </row>
    <row r="19" spans="1:10" ht="18" customHeight="1">
      <c r="A19" s="54" t="str">
        <f>+'1小網８号'!A19</f>
        <v>令和９年２月</v>
      </c>
      <c r="B19" s="21">
        <f t="shared" si="3"/>
        <v>18</v>
      </c>
      <c r="C19" s="211"/>
      <c r="D19" s="228">
        <v>1</v>
      </c>
      <c r="E19" s="221">
        <f t="shared" si="0"/>
        <v>0</v>
      </c>
      <c r="F19" s="21">
        <f>'電気【※記入(変更)しない】'!Y$41</f>
        <v>300</v>
      </c>
      <c r="G19" s="211"/>
      <c r="H19" s="221">
        <f t="shared" si="1"/>
        <v>0</v>
      </c>
      <c r="I19" s="222">
        <f t="shared" si="2"/>
        <v>0</v>
      </c>
    </row>
    <row r="20" spans="1:10" ht="18" customHeight="1" thickBot="1">
      <c r="A20" s="54" t="str">
        <f>+'1小網８号'!A20</f>
        <v>令和９年３月</v>
      </c>
      <c r="B20" s="21">
        <f t="shared" si="3"/>
        <v>18</v>
      </c>
      <c r="C20" s="211"/>
      <c r="D20" s="228">
        <v>1</v>
      </c>
      <c r="E20" s="221">
        <f t="shared" si="0"/>
        <v>0</v>
      </c>
      <c r="F20" s="21">
        <f>'電気【※記入(変更)しない】'!AA$41</f>
        <v>300</v>
      </c>
      <c r="G20" s="211"/>
      <c r="H20" s="221">
        <f t="shared" si="1"/>
        <v>0</v>
      </c>
      <c r="I20" s="222">
        <f t="shared" si="2"/>
        <v>0</v>
      </c>
    </row>
    <row r="21" spans="1:10" ht="18" customHeight="1" thickBot="1">
      <c r="A21" s="26" t="s">
        <v>141</v>
      </c>
      <c r="B21" s="27"/>
      <c r="C21" s="28"/>
      <c r="D21" s="230"/>
      <c r="E21" s="223"/>
      <c r="F21" s="30">
        <f>SUM(F9:F20)</f>
        <v>3600</v>
      </c>
      <c r="G21" s="28"/>
      <c r="H21" s="223"/>
      <c r="I21" s="224">
        <f>SUM(I9:I20)</f>
        <v>0</v>
      </c>
      <c r="J21" s="32" t="s">
        <v>142</v>
      </c>
    </row>
    <row r="22" spans="1:10" ht="3.75" customHeight="1" thickBot="1">
      <c r="A22" s="33"/>
      <c r="D22" s="232"/>
      <c r="E22" s="232"/>
      <c r="H22" s="225"/>
      <c r="I22" s="225"/>
    </row>
    <row r="23" spans="1:10" ht="18" customHeight="1" thickTop="1" thickBot="1">
      <c r="D23" s="232"/>
      <c r="E23" s="232"/>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267</v>
      </c>
    </row>
    <row r="3" spans="1:9" ht="18" customHeight="1">
      <c r="A3" s="1" t="s">
        <v>153</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
        <v>250</v>
      </c>
      <c r="B9" s="21">
        <f>供給価格算定書【自動転記】!C4</f>
        <v>10</v>
      </c>
      <c r="C9" s="211"/>
      <c r="D9" s="218" t="s">
        <v>34</v>
      </c>
      <c r="E9" s="219">
        <f>IF(F9=0,C9*0.5,C9)</f>
        <v>0</v>
      </c>
      <c r="F9" s="21">
        <f>'電気【※記入(変更)しない】'!E$7</f>
        <v>75</v>
      </c>
      <c r="G9" s="211"/>
      <c r="H9" s="221">
        <f>F9*G9</f>
        <v>0</v>
      </c>
      <c r="I9" s="222">
        <f t="shared" ref="I9:I20" si="0">ROUNDDOWN(SUM(E9,H9),0)</f>
        <v>0</v>
      </c>
    </row>
    <row r="10" spans="1:9" ht="18" customHeight="1">
      <c r="A10" s="54" t="s">
        <v>251</v>
      </c>
      <c r="B10" s="21">
        <f>B9</f>
        <v>10</v>
      </c>
      <c r="C10" s="211"/>
      <c r="D10" s="218" t="s">
        <v>34</v>
      </c>
      <c r="E10" s="219">
        <f t="shared" ref="E10:E20" si="1">IF(F10=0,C10*0.5,C10)</f>
        <v>0</v>
      </c>
      <c r="F10" s="21">
        <f>'電気【※記入(変更)しない】'!G$7</f>
        <v>75</v>
      </c>
      <c r="G10" s="211"/>
      <c r="H10" s="221">
        <f t="shared" ref="H10:H20" si="2">F10*G10</f>
        <v>0</v>
      </c>
      <c r="I10" s="222">
        <f t="shared" si="0"/>
        <v>0</v>
      </c>
    </row>
    <row r="11" spans="1:9" ht="18" customHeight="1">
      <c r="A11" s="54" t="s">
        <v>252</v>
      </c>
      <c r="B11" s="21">
        <f t="shared" ref="B11:B20" si="3">B10</f>
        <v>10</v>
      </c>
      <c r="C11" s="211"/>
      <c r="D11" s="218" t="s">
        <v>34</v>
      </c>
      <c r="E11" s="219">
        <f t="shared" si="1"/>
        <v>0</v>
      </c>
      <c r="F11" s="21">
        <f>'電気【※記入(変更)しない】'!I$7</f>
        <v>75</v>
      </c>
      <c r="G11" s="211"/>
      <c r="H11" s="221">
        <f t="shared" si="2"/>
        <v>0</v>
      </c>
      <c r="I11" s="222">
        <f t="shared" si="0"/>
        <v>0</v>
      </c>
    </row>
    <row r="12" spans="1:9" ht="18" customHeight="1">
      <c r="A12" s="54" t="s">
        <v>253</v>
      </c>
      <c r="B12" s="21">
        <f t="shared" si="3"/>
        <v>10</v>
      </c>
      <c r="C12" s="211"/>
      <c r="D12" s="218" t="s">
        <v>34</v>
      </c>
      <c r="E12" s="219">
        <f t="shared" si="1"/>
        <v>0</v>
      </c>
      <c r="F12" s="21">
        <f>'電気【※記入(変更)しない】'!K$7</f>
        <v>75</v>
      </c>
      <c r="G12" s="211"/>
      <c r="H12" s="221">
        <f t="shared" si="2"/>
        <v>0</v>
      </c>
      <c r="I12" s="222">
        <f t="shared" si="0"/>
        <v>0</v>
      </c>
    </row>
    <row r="13" spans="1:9" ht="18" customHeight="1">
      <c r="A13" s="54" t="s">
        <v>254</v>
      </c>
      <c r="B13" s="21">
        <f t="shared" si="3"/>
        <v>10</v>
      </c>
      <c r="C13" s="211"/>
      <c r="D13" s="218" t="s">
        <v>34</v>
      </c>
      <c r="E13" s="219">
        <f t="shared" si="1"/>
        <v>0</v>
      </c>
      <c r="F13" s="21">
        <f>'電気【※記入(変更)しない】'!M$7</f>
        <v>75</v>
      </c>
      <c r="G13" s="211"/>
      <c r="H13" s="221">
        <f t="shared" si="2"/>
        <v>0</v>
      </c>
      <c r="I13" s="222">
        <f t="shared" si="0"/>
        <v>0</v>
      </c>
    </row>
    <row r="14" spans="1:9" ht="18" customHeight="1">
      <c r="A14" s="54" t="s">
        <v>255</v>
      </c>
      <c r="B14" s="21">
        <f t="shared" si="3"/>
        <v>10</v>
      </c>
      <c r="C14" s="211"/>
      <c r="D14" s="218" t="s">
        <v>34</v>
      </c>
      <c r="E14" s="219">
        <f t="shared" si="1"/>
        <v>0</v>
      </c>
      <c r="F14" s="21">
        <f>'電気【※記入(変更)しない】'!O$7</f>
        <v>75</v>
      </c>
      <c r="G14" s="211"/>
      <c r="H14" s="221">
        <f t="shared" si="2"/>
        <v>0</v>
      </c>
      <c r="I14" s="222">
        <f t="shared" si="0"/>
        <v>0</v>
      </c>
    </row>
    <row r="15" spans="1:9" ht="18" customHeight="1">
      <c r="A15" s="54" t="s">
        <v>256</v>
      </c>
      <c r="B15" s="21">
        <f t="shared" si="3"/>
        <v>10</v>
      </c>
      <c r="C15" s="211"/>
      <c r="D15" s="218" t="s">
        <v>34</v>
      </c>
      <c r="E15" s="219">
        <f t="shared" si="1"/>
        <v>0</v>
      </c>
      <c r="F15" s="21">
        <f>'電気【※記入(変更)しない】'!Q$7</f>
        <v>75</v>
      </c>
      <c r="G15" s="211"/>
      <c r="H15" s="221">
        <f t="shared" si="2"/>
        <v>0</v>
      </c>
      <c r="I15" s="222">
        <f t="shared" si="0"/>
        <v>0</v>
      </c>
    </row>
    <row r="16" spans="1:9" ht="18" customHeight="1">
      <c r="A16" s="54" t="s">
        <v>257</v>
      </c>
      <c r="B16" s="21">
        <f t="shared" si="3"/>
        <v>10</v>
      </c>
      <c r="C16" s="211"/>
      <c r="D16" s="218" t="s">
        <v>34</v>
      </c>
      <c r="E16" s="219">
        <f t="shared" si="1"/>
        <v>0</v>
      </c>
      <c r="F16" s="21">
        <f>'電気【※記入(変更)しない】'!S$7</f>
        <v>75</v>
      </c>
      <c r="G16" s="211"/>
      <c r="H16" s="221">
        <f t="shared" si="2"/>
        <v>0</v>
      </c>
      <c r="I16" s="222">
        <f t="shared" si="0"/>
        <v>0</v>
      </c>
    </row>
    <row r="17" spans="1:10" ht="18" customHeight="1">
      <c r="A17" s="54" t="s">
        <v>258</v>
      </c>
      <c r="B17" s="21">
        <f t="shared" si="3"/>
        <v>10</v>
      </c>
      <c r="C17" s="211"/>
      <c r="D17" s="218" t="s">
        <v>34</v>
      </c>
      <c r="E17" s="219">
        <f t="shared" si="1"/>
        <v>0</v>
      </c>
      <c r="F17" s="21">
        <f>'電気【※記入(変更)しない】'!U$7</f>
        <v>75</v>
      </c>
      <c r="G17" s="211"/>
      <c r="H17" s="221">
        <f t="shared" si="2"/>
        <v>0</v>
      </c>
      <c r="I17" s="222">
        <f t="shared" si="0"/>
        <v>0</v>
      </c>
    </row>
    <row r="18" spans="1:10" ht="18" customHeight="1">
      <c r="A18" s="54" t="s">
        <v>259</v>
      </c>
      <c r="B18" s="21">
        <f t="shared" si="3"/>
        <v>10</v>
      </c>
      <c r="C18" s="211"/>
      <c r="D18" s="218" t="s">
        <v>34</v>
      </c>
      <c r="E18" s="219">
        <f t="shared" si="1"/>
        <v>0</v>
      </c>
      <c r="F18" s="21">
        <f>'電気【※記入(変更)しない】'!W$7</f>
        <v>75</v>
      </c>
      <c r="G18" s="211"/>
      <c r="H18" s="221">
        <f t="shared" si="2"/>
        <v>0</v>
      </c>
      <c r="I18" s="222">
        <f t="shared" si="0"/>
        <v>0</v>
      </c>
    </row>
    <row r="19" spans="1:10" ht="18" customHeight="1">
      <c r="A19" s="54" t="s">
        <v>260</v>
      </c>
      <c r="B19" s="21">
        <f t="shared" si="3"/>
        <v>10</v>
      </c>
      <c r="C19" s="211"/>
      <c r="D19" s="218" t="s">
        <v>34</v>
      </c>
      <c r="E19" s="219">
        <f t="shared" si="1"/>
        <v>0</v>
      </c>
      <c r="F19" s="21">
        <f>'電気【※記入(変更)しない】'!Y$7</f>
        <v>75</v>
      </c>
      <c r="G19" s="211"/>
      <c r="H19" s="221">
        <f t="shared" si="2"/>
        <v>0</v>
      </c>
      <c r="I19" s="222">
        <f t="shared" si="0"/>
        <v>0</v>
      </c>
    </row>
    <row r="20" spans="1:10" ht="18" customHeight="1" thickBot="1">
      <c r="A20" s="54" t="s">
        <v>261</v>
      </c>
      <c r="B20" s="21">
        <f t="shared" si="3"/>
        <v>10</v>
      </c>
      <c r="C20" s="211"/>
      <c r="D20" s="220" t="s">
        <v>34</v>
      </c>
      <c r="E20" s="219">
        <f t="shared" si="1"/>
        <v>0</v>
      </c>
      <c r="F20" s="21">
        <f>'電気【※記入(変更)しない】'!AA$7</f>
        <v>75</v>
      </c>
      <c r="G20" s="211"/>
      <c r="H20" s="221">
        <f t="shared" si="2"/>
        <v>0</v>
      </c>
      <c r="I20" s="222">
        <f t="shared" si="0"/>
        <v>0</v>
      </c>
    </row>
    <row r="21" spans="1:10" ht="18" customHeight="1" thickBot="1">
      <c r="A21" s="26" t="s">
        <v>141</v>
      </c>
      <c r="B21" s="27"/>
      <c r="C21" s="28"/>
      <c r="D21" s="28"/>
      <c r="E21" s="50"/>
      <c r="F21" s="30">
        <f>SUM(F9:F20)</f>
        <v>900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301</v>
      </c>
    </row>
    <row r="3" spans="1:9" ht="18" customHeight="1">
      <c r="A3" s="1" t="s">
        <v>225</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供給価格算定書【自動転記】!C39</f>
        <v>10</v>
      </c>
      <c r="C9" s="211"/>
      <c r="D9" s="228">
        <v>1</v>
      </c>
      <c r="E9" s="221">
        <f>IF(F9=0,B9*C9*D9*0.5,B9*C9*D9)</f>
        <v>0</v>
      </c>
      <c r="F9" s="21">
        <f>'電気【※記入(変更)しない】'!E$42</f>
        <v>3</v>
      </c>
      <c r="G9" s="211"/>
      <c r="H9" s="221">
        <f>F9*G9</f>
        <v>0</v>
      </c>
      <c r="I9" s="222">
        <f>ROUNDDOWN(SUM(E9,H9),0)</f>
        <v>0</v>
      </c>
    </row>
    <row r="10" spans="1:9" ht="18" customHeight="1">
      <c r="A10" s="54" t="str">
        <f>+'1小網８号'!A10</f>
        <v>令和８年５月</v>
      </c>
      <c r="B10" s="21">
        <f>B9</f>
        <v>10</v>
      </c>
      <c r="C10" s="211"/>
      <c r="D10" s="228">
        <v>1</v>
      </c>
      <c r="E10" s="221">
        <f t="shared" ref="E10:E20" si="0">IF(F10=0,B10*C10*D10*0.5,B10*C10*D10)</f>
        <v>0</v>
      </c>
      <c r="F10" s="21">
        <f>'電気【※記入(変更)しない】'!G$42</f>
        <v>3</v>
      </c>
      <c r="G10" s="211"/>
      <c r="H10" s="221">
        <f t="shared" ref="H10:H20" si="1">F10*G10</f>
        <v>0</v>
      </c>
      <c r="I10" s="222">
        <f t="shared" ref="I10:I20" si="2">ROUNDDOWN(SUM(E10,H10),0)</f>
        <v>0</v>
      </c>
    </row>
    <row r="11" spans="1:9" ht="18" customHeight="1">
      <c r="A11" s="54" t="str">
        <f>+'1小網８号'!A11</f>
        <v>令和８年６月</v>
      </c>
      <c r="B11" s="21">
        <f t="shared" ref="B11:B20" si="3">B10</f>
        <v>10</v>
      </c>
      <c r="C11" s="211"/>
      <c r="D11" s="228">
        <v>1</v>
      </c>
      <c r="E11" s="221">
        <f t="shared" si="0"/>
        <v>0</v>
      </c>
      <c r="F11" s="21">
        <f>'電気【※記入(変更)しない】'!I$42</f>
        <v>3</v>
      </c>
      <c r="G11" s="211"/>
      <c r="H11" s="221">
        <f t="shared" si="1"/>
        <v>0</v>
      </c>
      <c r="I11" s="222">
        <f t="shared" si="2"/>
        <v>0</v>
      </c>
    </row>
    <row r="12" spans="1:9" ht="18" customHeight="1">
      <c r="A12" s="54" t="str">
        <f>+'1小網８号'!A12</f>
        <v>令和８年７月</v>
      </c>
      <c r="B12" s="21">
        <f t="shared" si="3"/>
        <v>10</v>
      </c>
      <c r="C12" s="211"/>
      <c r="D12" s="228">
        <v>1</v>
      </c>
      <c r="E12" s="221">
        <f t="shared" si="0"/>
        <v>0</v>
      </c>
      <c r="F12" s="21">
        <f>'電気【※記入(変更)しない】'!K$42</f>
        <v>3</v>
      </c>
      <c r="G12" s="211"/>
      <c r="H12" s="221">
        <f t="shared" si="1"/>
        <v>0</v>
      </c>
      <c r="I12" s="222">
        <f t="shared" si="2"/>
        <v>0</v>
      </c>
    </row>
    <row r="13" spans="1:9" ht="18" customHeight="1">
      <c r="A13" s="54" t="str">
        <f>+'1小網８号'!A13</f>
        <v>令和８年８月</v>
      </c>
      <c r="B13" s="21">
        <f t="shared" si="3"/>
        <v>10</v>
      </c>
      <c r="C13" s="211"/>
      <c r="D13" s="228">
        <v>1</v>
      </c>
      <c r="E13" s="221">
        <f t="shared" si="0"/>
        <v>0</v>
      </c>
      <c r="F13" s="21">
        <f>'電気【※記入(変更)しない】'!M$42</f>
        <v>3</v>
      </c>
      <c r="G13" s="211"/>
      <c r="H13" s="221">
        <f t="shared" si="1"/>
        <v>0</v>
      </c>
      <c r="I13" s="222">
        <f t="shared" si="2"/>
        <v>0</v>
      </c>
    </row>
    <row r="14" spans="1:9" ht="18" customHeight="1">
      <c r="A14" s="54" t="str">
        <f>+'1小網８号'!A14</f>
        <v>令和８年９月</v>
      </c>
      <c r="B14" s="21">
        <f t="shared" si="3"/>
        <v>10</v>
      </c>
      <c r="C14" s="211"/>
      <c r="D14" s="228">
        <v>1</v>
      </c>
      <c r="E14" s="221">
        <f t="shared" si="0"/>
        <v>0</v>
      </c>
      <c r="F14" s="21">
        <f>'電気【※記入(変更)しない】'!O$42</f>
        <v>3</v>
      </c>
      <c r="G14" s="211"/>
      <c r="H14" s="221">
        <f t="shared" si="1"/>
        <v>0</v>
      </c>
      <c r="I14" s="222">
        <f t="shared" si="2"/>
        <v>0</v>
      </c>
    </row>
    <row r="15" spans="1:9" ht="18" customHeight="1">
      <c r="A15" s="54" t="str">
        <f>+'1小網８号'!A15</f>
        <v>令和８年１０月</v>
      </c>
      <c r="B15" s="21">
        <f t="shared" si="3"/>
        <v>10</v>
      </c>
      <c r="C15" s="211"/>
      <c r="D15" s="228">
        <v>1</v>
      </c>
      <c r="E15" s="221">
        <f t="shared" si="0"/>
        <v>0</v>
      </c>
      <c r="F15" s="21">
        <f>'電気【※記入(変更)しない】'!Q$42</f>
        <v>3</v>
      </c>
      <c r="G15" s="211"/>
      <c r="H15" s="221">
        <f t="shared" si="1"/>
        <v>0</v>
      </c>
      <c r="I15" s="222">
        <f t="shared" si="2"/>
        <v>0</v>
      </c>
    </row>
    <row r="16" spans="1:9" ht="18" customHeight="1">
      <c r="A16" s="54" t="str">
        <f>+'1小網８号'!A16</f>
        <v>令和８年１１月</v>
      </c>
      <c r="B16" s="21">
        <f t="shared" si="3"/>
        <v>10</v>
      </c>
      <c r="C16" s="211"/>
      <c r="D16" s="228">
        <v>1</v>
      </c>
      <c r="E16" s="221">
        <f t="shared" si="0"/>
        <v>0</v>
      </c>
      <c r="F16" s="21">
        <f>'電気【※記入(変更)しない】'!S$42</f>
        <v>3</v>
      </c>
      <c r="G16" s="211"/>
      <c r="H16" s="221">
        <f t="shared" si="1"/>
        <v>0</v>
      </c>
      <c r="I16" s="222">
        <f t="shared" si="2"/>
        <v>0</v>
      </c>
    </row>
    <row r="17" spans="1:10" ht="18" customHeight="1">
      <c r="A17" s="54" t="str">
        <f>+'1小網８号'!A17</f>
        <v>令和８年１２月</v>
      </c>
      <c r="B17" s="21">
        <f t="shared" si="3"/>
        <v>10</v>
      </c>
      <c r="C17" s="211"/>
      <c r="D17" s="228">
        <v>1</v>
      </c>
      <c r="E17" s="221">
        <f t="shared" si="0"/>
        <v>0</v>
      </c>
      <c r="F17" s="21">
        <f>'電気【※記入(変更)しない】'!U$42</f>
        <v>3</v>
      </c>
      <c r="G17" s="211"/>
      <c r="H17" s="221">
        <f t="shared" si="1"/>
        <v>0</v>
      </c>
      <c r="I17" s="222">
        <f t="shared" si="2"/>
        <v>0</v>
      </c>
    </row>
    <row r="18" spans="1:10" ht="18" customHeight="1">
      <c r="A18" s="54" t="str">
        <f>+'1小網８号'!A18</f>
        <v>令和９年１月</v>
      </c>
      <c r="B18" s="21">
        <f t="shared" si="3"/>
        <v>10</v>
      </c>
      <c r="C18" s="211"/>
      <c r="D18" s="228">
        <v>1</v>
      </c>
      <c r="E18" s="221">
        <f t="shared" si="0"/>
        <v>0</v>
      </c>
      <c r="F18" s="21">
        <f>'電気【※記入(変更)しない】'!W$42</f>
        <v>3</v>
      </c>
      <c r="G18" s="211"/>
      <c r="H18" s="221">
        <f t="shared" si="1"/>
        <v>0</v>
      </c>
      <c r="I18" s="222">
        <f t="shared" si="2"/>
        <v>0</v>
      </c>
    </row>
    <row r="19" spans="1:10" ht="18" customHeight="1">
      <c r="A19" s="54" t="str">
        <f>+'1小網８号'!A19</f>
        <v>令和９年２月</v>
      </c>
      <c r="B19" s="21">
        <f t="shared" si="3"/>
        <v>10</v>
      </c>
      <c r="C19" s="211"/>
      <c r="D19" s="228">
        <v>1</v>
      </c>
      <c r="E19" s="221">
        <f t="shared" si="0"/>
        <v>0</v>
      </c>
      <c r="F19" s="21">
        <f>'電気【※記入(変更)しない】'!Y$42</f>
        <v>3</v>
      </c>
      <c r="G19" s="211"/>
      <c r="H19" s="221">
        <f t="shared" si="1"/>
        <v>0</v>
      </c>
      <c r="I19" s="222">
        <f t="shared" si="2"/>
        <v>0</v>
      </c>
    </row>
    <row r="20" spans="1:10" ht="18" customHeight="1" thickBot="1">
      <c r="A20" s="54" t="str">
        <f>+'1小網８号'!A20</f>
        <v>令和９年３月</v>
      </c>
      <c r="B20" s="21">
        <f t="shared" si="3"/>
        <v>10</v>
      </c>
      <c r="C20" s="211"/>
      <c r="D20" s="228">
        <v>1</v>
      </c>
      <c r="E20" s="221">
        <f t="shared" si="0"/>
        <v>0</v>
      </c>
      <c r="F20" s="21">
        <f>'電気【※記入(変更)しない】'!AA$42</f>
        <v>3</v>
      </c>
      <c r="G20" s="211"/>
      <c r="H20" s="221">
        <f t="shared" si="1"/>
        <v>0</v>
      </c>
      <c r="I20" s="222">
        <f t="shared" si="2"/>
        <v>0</v>
      </c>
    </row>
    <row r="21" spans="1:10" ht="18" customHeight="1" thickBot="1">
      <c r="A21" s="26" t="s">
        <v>141</v>
      </c>
      <c r="B21" s="27"/>
      <c r="C21" s="28"/>
      <c r="D21" s="230"/>
      <c r="E21" s="223"/>
      <c r="F21" s="30">
        <f>SUM(F9:F20)</f>
        <v>36</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302</v>
      </c>
    </row>
    <row r="3" spans="1:9" ht="18" customHeight="1">
      <c r="A3" s="1" t="s">
        <v>226</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供給価格算定書【自動転記】!C41</f>
        <v>10</v>
      </c>
      <c r="C9" s="211"/>
      <c r="D9" s="218" t="s">
        <v>34</v>
      </c>
      <c r="E9" s="219">
        <f>IF(F9=0,C9*0.5,C9)</f>
        <v>0</v>
      </c>
      <c r="F9" s="21">
        <f>'電気【※記入(変更)しない】'!E$44</f>
        <v>10</v>
      </c>
      <c r="G9" s="211"/>
      <c r="H9" s="221">
        <f>F9*G9</f>
        <v>0</v>
      </c>
      <c r="I9" s="222">
        <f t="shared" ref="I9:I20" si="0">ROUNDDOWN(SUM(E9,H9),0)</f>
        <v>0</v>
      </c>
    </row>
    <row r="10" spans="1:9" ht="18" customHeight="1">
      <c r="A10" s="54" t="str">
        <f>+'1小網８号'!A10</f>
        <v>令和８年５月</v>
      </c>
      <c r="B10" s="21">
        <f>B9</f>
        <v>10</v>
      </c>
      <c r="C10" s="211"/>
      <c r="D10" s="218" t="s">
        <v>34</v>
      </c>
      <c r="E10" s="219">
        <f t="shared" ref="E10:E20" si="1">IF(F10=0,C10*0.5,C10)</f>
        <v>0</v>
      </c>
      <c r="F10" s="21">
        <f>'電気【※記入(変更)しない】'!G$44</f>
        <v>10</v>
      </c>
      <c r="G10" s="211"/>
      <c r="H10" s="221">
        <f t="shared" ref="H10:H20" si="2">F10*G10</f>
        <v>0</v>
      </c>
      <c r="I10" s="222">
        <f t="shared" si="0"/>
        <v>0</v>
      </c>
    </row>
    <row r="11" spans="1:9" ht="18" customHeight="1">
      <c r="A11" s="54" t="str">
        <f>+'1小網８号'!A11</f>
        <v>令和８年６月</v>
      </c>
      <c r="B11" s="21">
        <f t="shared" ref="B11:B20" si="3">B10</f>
        <v>10</v>
      </c>
      <c r="C11" s="211"/>
      <c r="D11" s="218" t="s">
        <v>34</v>
      </c>
      <c r="E11" s="219">
        <f t="shared" si="1"/>
        <v>0</v>
      </c>
      <c r="F11" s="21">
        <f>'電気【※記入(変更)しない】'!I$44</f>
        <v>10</v>
      </c>
      <c r="G11" s="211"/>
      <c r="H11" s="221">
        <f t="shared" si="2"/>
        <v>0</v>
      </c>
      <c r="I11" s="222">
        <f t="shared" si="0"/>
        <v>0</v>
      </c>
    </row>
    <row r="12" spans="1:9" ht="18" customHeight="1">
      <c r="A12" s="54" t="str">
        <f>+'1小網８号'!A12</f>
        <v>令和８年７月</v>
      </c>
      <c r="B12" s="21">
        <f t="shared" si="3"/>
        <v>10</v>
      </c>
      <c r="C12" s="211"/>
      <c r="D12" s="218" t="s">
        <v>34</v>
      </c>
      <c r="E12" s="219">
        <f t="shared" si="1"/>
        <v>0</v>
      </c>
      <c r="F12" s="21">
        <f>'電気【※記入(変更)しない】'!K$44</f>
        <v>10</v>
      </c>
      <c r="G12" s="211"/>
      <c r="H12" s="221">
        <f t="shared" si="2"/>
        <v>0</v>
      </c>
      <c r="I12" s="222">
        <f t="shared" si="0"/>
        <v>0</v>
      </c>
    </row>
    <row r="13" spans="1:9" ht="18" customHeight="1">
      <c r="A13" s="54" t="str">
        <f>+'1小網８号'!A13</f>
        <v>令和８年８月</v>
      </c>
      <c r="B13" s="21">
        <f t="shared" si="3"/>
        <v>10</v>
      </c>
      <c r="C13" s="211"/>
      <c r="D13" s="218" t="s">
        <v>34</v>
      </c>
      <c r="E13" s="219">
        <f t="shared" si="1"/>
        <v>0</v>
      </c>
      <c r="F13" s="21">
        <f>'電気【※記入(変更)しない】'!M$44</f>
        <v>10</v>
      </c>
      <c r="G13" s="211"/>
      <c r="H13" s="221">
        <f t="shared" si="2"/>
        <v>0</v>
      </c>
      <c r="I13" s="222">
        <f t="shared" si="0"/>
        <v>0</v>
      </c>
    </row>
    <row r="14" spans="1:9" ht="18" customHeight="1">
      <c r="A14" s="54" t="str">
        <f>+'1小網８号'!A14</f>
        <v>令和８年９月</v>
      </c>
      <c r="B14" s="21">
        <f t="shared" si="3"/>
        <v>10</v>
      </c>
      <c r="C14" s="211"/>
      <c r="D14" s="218" t="s">
        <v>34</v>
      </c>
      <c r="E14" s="219">
        <f t="shared" si="1"/>
        <v>0</v>
      </c>
      <c r="F14" s="21">
        <f>'電気【※記入(変更)しない】'!O$44</f>
        <v>10</v>
      </c>
      <c r="G14" s="211"/>
      <c r="H14" s="221">
        <f t="shared" si="2"/>
        <v>0</v>
      </c>
      <c r="I14" s="222">
        <f t="shared" si="0"/>
        <v>0</v>
      </c>
    </row>
    <row r="15" spans="1:9" ht="18" customHeight="1">
      <c r="A15" s="54" t="str">
        <f>+'1小網８号'!A15</f>
        <v>令和８年１０月</v>
      </c>
      <c r="B15" s="21">
        <f t="shared" si="3"/>
        <v>10</v>
      </c>
      <c r="C15" s="211"/>
      <c r="D15" s="218" t="s">
        <v>34</v>
      </c>
      <c r="E15" s="219">
        <f t="shared" si="1"/>
        <v>0</v>
      </c>
      <c r="F15" s="21">
        <f>'電気【※記入(変更)しない】'!Q$44</f>
        <v>10</v>
      </c>
      <c r="G15" s="211"/>
      <c r="H15" s="221">
        <f t="shared" si="2"/>
        <v>0</v>
      </c>
      <c r="I15" s="222">
        <f t="shared" si="0"/>
        <v>0</v>
      </c>
    </row>
    <row r="16" spans="1:9" ht="18" customHeight="1">
      <c r="A16" s="54" t="str">
        <f>+'1小網８号'!A16</f>
        <v>令和８年１１月</v>
      </c>
      <c r="B16" s="21">
        <f t="shared" si="3"/>
        <v>10</v>
      </c>
      <c r="C16" s="211"/>
      <c r="D16" s="218" t="s">
        <v>34</v>
      </c>
      <c r="E16" s="219">
        <f t="shared" si="1"/>
        <v>0</v>
      </c>
      <c r="F16" s="21">
        <f>'電気【※記入(変更)しない】'!S$44</f>
        <v>10</v>
      </c>
      <c r="G16" s="211"/>
      <c r="H16" s="221">
        <f t="shared" si="2"/>
        <v>0</v>
      </c>
      <c r="I16" s="222">
        <f t="shared" si="0"/>
        <v>0</v>
      </c>
    </row>
    <row r="17" spans="1:10" ht="18" customHeight="1">
      <c r="A17" s="54" t="str">
        <f>+'1小網８号'!A17</f>
        <v>令和８年１２月</v>
      </c>
      <c r="B17" s="21">
        <f t="shared" si="3"/>
        <v>10</v>
      </c>
      <c r="C17" s="211"/>
      <c r="D17" s="218" t="s">
        <v>34</v>
      </c>
      <c r="E17" s="219">
        <f t="shared" si="1"/>
        <v>0</v>
      </c>
      <c r="F17" s="21">
        <f>'電気【※記入(変更)しない】'!U$44</f>
        <v>10</v>
      </c>
      <c r="G17" s="211"/>
      <c r="H17" s="221">
        <f t="shared" si="2"/>
        <v>0</v>
      </c>
      <c r="I17" s="222">
        <f t="shared" si="0"/>
        <v>0</v>
      </c>
    </row>
    <row r="18" spans="1:10" ht="18" customHeight="1">
      <c r="A18" s="54" t="str">
        <f>+'1小網８号'!A18</f>
        <v>令和９年１月</v>
      </c>
      <c r="B18" s="21">
        <f t="shared" si="3"/>
        <v>10</v>
      </c>
      <c r="C18" s="211"/>
      <c r="D18" s="218" t="s">
        <v>34</v>
      </c>
      <c r="E18" s="219">
        <f t="shared" si="1"/>
        <v>0</v>
      </c>
      <c r="F18" s="21">
        <f>'電気【※記入(変更)しない】'!W$44</f>
        <v>10</v>
      </c>
      <c r="G18" s="211"/>
      <c r="H18" s="221">
        <f t="shared" si="2"/>
        <v>0</v>
      </c>
      <c r="I18" s="222">
        <f t="shared" si="0"/>
        <v>0</v>
      </c>
    </row>
    <row r="19" spans="1:10" ht="18" customHeight="1">
      <c r="A19" s="54" t="str">
        <f>+'1小網８号'!A19</f>
        <v>令和９年２月</v>
      </c>
      <c r="B19" s="21">
        <f t="shared" si="3"/>
        <v>10</v>
      </c>
      <c r="C19" s="211"/>
      <c r="D19" s="218" t="s">
        <v>34</v>
      </c>
      <c r="E19" s="219">
        <f t="shared" si="1"/>
        <v>0</v>
      </c>
      <c r="F19" s="21">
        <f>'電気【※記入(変更)しない】'!Y$44</f>
        <v>10</v>
      </c>
      <c r="G19" s="211"/>
      <c r="H19" s="221">
        <f t="shared" si="2"/>
        <v>0</v>
      </c>
      <c r="I19" s="222">
        <f t="shared" si="0"/>
        <v>0</v>
      </c>
    </row>
    <row r="20" spans="1:10" ht="18" customHeight="1" thickBot="1">
      <c r="A20" s="54" t="str">
        <f>+'1小網８号'!A20</f>
        <v>令和９年３月</v>
      </c>
      <c r="B20" s="21">
        <f t="shared" si="3"/>
        <v>10</v>
      </c>
      <c r="C20" s="211"/>
      <c r="D20" s="220" t="s">
        <v>34</v>
      </c>
      <c r="E20" s="219">
        <f t="shared" si="1"/>
        <v>0</v>
      </c>
      <c r="F20" s="21">
        <f>'電気【※記入(変更)しない】'!AA$44</f>
        <v>10</v>
      </c>
      <c r="G20" s="211"/>
      <c r="H20" s="221">
        <f t="shared" si="2"/>
        <v>0</v>
      </c>
      <c r="I20" s="222">
        <f t="shared" si="0"/>
        <v>0</v>
      </c>
    </row>
    <row r="21" spans="1:10" ht="18" customHeight="1" thickBot="1">
      <c r="A21" s="26" t="s">
        <v>141</v>
      </c>
      <c r="B21" s="27"/>
      <c r="C21" s="28"/>
      <c r="D21" s="230"/>
      <c r="E21" s="234"/>
      <c r="F21" s="30">
        <f>SUM(F9:F20)</f>
        <v>120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303</v>
      </c>
    </row>
    <row r="3" spans="1:9" ht="18" customHeight="1">
      <c r="A3" s="1" t="s">
        <v>227</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供給価格算定書【自動転記】!C42</f>
        <v>20</v>
      </c>
      <c r="C9" s="211"/>
      <c r="D9" s="218" t="s">
        <v>34</v>
      </c>
      <c r="E9" s="219">
        <f>IF(F9=0,C9*0.5,C9)</f>
        <v>0</v>
      </c>
      <c r="F9" s="21">
        <f>'電気【※記入(変更)しない】'!E$45</f>
        <v>100</v>
      </c>
      <c r="G9" s="211"/>
      <c r="H9" s="221">
        <f>F9*G9</f>
        <v>0</v>
      </c>
      <c r="I9" s="222">
        <f t="shared" ref="I9:I20" si="0">ROUNDDOWN(SUM(E9,H9),0)</f>
        <v>0</v>
      </c>
    </row>
    <row r="10" spans="1:9" ht="18" customHeight="1">
      <c r="A10" s="54" t="str">
        <f>+'1小網８号'!A10</f>
        <v>令和８年５月</v>
      </c>
      <c r="B10" s="21">
        <f>B9</f>
        <v>20</v>
      </c>
      <c r="C10" s="211"/>
      <c r="D10" s="218" t="s">
        <v>34</v>
      </c>
      <c r="E10" s="219">
        <f t="shared" ref="E10:E20" si="1">IF(F10=0,C10*0.5,C10)</f>
        <v>0</v>
      </c>
      <c r="F10" s="21">
        <f>'電気【※記入(変更)しない】'!G$45</f>
        <v>100</v>
      </c>
      <c r="G10" s="211"/>
      <c r="H10" s="221">
        <f t="shared" ref="H10:H20" si="2">F10*G10</f>
        <v>0</v>
      </c>
      <c r="I10" s="222">
        <f t="shared" si="0"/>
        <v>0</v>
      </c>
    </row>
    <row r="11" spans="1:9" ht="18" customHeight="1">
      <c r="A11" s="54" t="str">
        <f>+'1小網８号'!A11</f>
        <v>令和８年６月</v>
      </c>
      <c r="B11" s="21">
        <f t="shared" ref="B11:B20" si="3">B10</f>
        <v>20</v>
      </c>
      <c r="C11" s="211"/>
      <c r="D11" s="218" t="s">
        <v>34</v>
      </c>
      <c r="E11" s="219">
        <f t="shared" si="1"/>
        <v>0</v>
      </c>
      <c r="F11" s="21">
        <f>'電気【※記入(変更)しない】'!I$45</f>
        <v>100</v>
      </c>
      <c r="G11" s="211"/>
      <c r="H11" s="221">
        <f t="shared" si="2"/>
        <v>0</v>
      </c>
      <c r="I11" s="222">
        <f t="shared" si="0"/>
        <v>0</v>
      </c>
    </row>
    <row r="12" spans="1:9" ht="18" customHeight="1">
      <c r="A12" s="54" t="str">
        <f>+'1小網８号'!A12</f>
        <v>令和８年７月</v>
      </c>
      <c r="B12" s="21">
        <f t="shared" si="3"/>
        <v>20</v>
      </c>
      <c r="C12" s="211"/>
      <c r="D12" s="218" t="s">
        <v>34</v>
      </c>
      <c r="E12" s="219">
        <f t="shared" si="1"/>
        <v>0</v>
      </c>
      <c r="F12" s="21">
        <f>'電気【※記入(変更)しない】'!K$45</f>
        <v>100</v>
      </c>
      <c r="G12" s="211"/>
      <c r="H12" s="221">
        <f t="shared" si="2"/>
        <v>0</v>
      </c>
      <c r="I12" s="222">
        <f t="shared" si="0"/>
        <v>0</v>
      </c>
    </row>
    <row r="13" spans="1:9" ht="18" customHeight="1">
      <c r="A13" s="54" t="str">
        <f>+'1小網８号'!A13</f>
        <v>令和８年８月</v>
      </c>
      <c r="B13" s="21">
        <f t="shared" si="3"/>
        <v>20</v>
      </c>
      <c r="C13" s="211"/>
      <c r="D13" s="218" t="s">
        <v>34</v>
      </c>
      <c r="E13" s="219">
        <f t="shared" si="1"/>
        <v>0</v>
      </c>
      <c r="F13" s="21">
        <f>'電気【※記入(変更)しない】'!M$45</f>
        <v>100</v>
      </c>
      <c r="G13" s="211"/>
      <c r="H13" s="221">
        <f t="shared" si="2"/>
        <v>0</v>
      </c>
      <c r="I13" s="222">
        <f t="shared" si="0"/>
        <v>0</v>
      </c>
    </row>
    <row r="14" spans="1:9" ht="18" customHeight="1">
      <c r="A14" s="54" t="str">
        <f>+'1小網８号'!A14</f>
        <v>令和８年９月</v>
      </c>
      <c r="B14" s="21">
        <f t="shared" si="3"/>
        <v>20</v>
      </c>
      <c r="C14" s="211"/>
      <c r="D14" s="218" t="s">
        <v>34</v>
      </c>
      <c r="E14" s="219">
        <f t="shared" si="1"/>
        <v>0</v>
      </c>
      <c r="F14" s="21">
        <f>'電気【※記入(変更)しない】'!O$45</f>
        <v>100</v>
      </c>
      <c r="G14" s="211"/>
      <c r="H14" s="221">
        <f t="shared" si="2"/>
        <v>0</v>
      </c>
      <c r="I14" s="222">
        <f t="shared" si="0"/>
        <v>0</v>
      </c>
    </row>
    <row r="15" spans="1:9" ht="18" customHeight="1">
      <c r="A15" s="54" t="str">
        <f>+'1小網８号'!A15</f>
        <v>令和８年１０月</v>
      </c>
      <c r="B15" s="21">
        <f t="shared" si="3"/>
        <v>20</v>
      </c>
      <c r="C15" s="211"/>
      <c r="D15" s="218" t="s">
        <v>34</v>
      </c>
      <c r="E15" s="219">
        <f t="shared" si="1"/>
        <v>0</v>
      </c>
      <c r="F15" s="21">
        <f>'電気【※記入(変更)しない】'!Q$45</f>
        <v>100</v>
      </c>
      <c r="G15" s="211"/>
      <c r="H15" s="221">
        <f t="shared" si="2"/>
        <v>0</v>
      </c>
      <c r="I15" s="222">
        <f t="shared" si="0"/>
        <v>0</v>
      </c>
    </row>
    <row r="16" spans="1:9" ht="18" customHeight="1">
      <c r="A16" s="54" t="str">
        <f>+'1小網８号'!A16</f>
        <v>令和８年１１月</v>
      </c>
      <c r="B16" s="21">
        <f t="shared" si="3"/>
        <v>20</v>
      </c>
      <c r="C16" s="211"/>
      <c r="D16" s="218" t="s">
        <v>34</v>
      </c>
      <c r="E16" s="219">
        <f t="shared" si="1"/>
        <v>0</v>
      </c>
      <c r="F16" s="21">
        <f>'電気【※記入(変更)しない】'!S$45</f>
        <v>100</v>
      </c>
      <c r="G16" s="211"/>
      <c r="H16" s="221">
        <f t="shared" si="2"/>
        <v>0</v>
      </c>
      <c r="I16" s="222">
        <f t="shared" si="0"/>
        <v>0</v>
      </c>
    </row>
    <row r="17" spans="1:10" ht="18" customHeight="1">
      <c r="A17" s="54" t="str">
        <f>+'1小網８号'!A17</f>
        <v>令和８年１２月</v>
      </c>
      <c r="B17" s="21">
        <f t="shared" si="3"/>
        <v>20</v>
      </c>
      <c r="C17" s="211"/>
      <c r="D17" s="218" t="s">
        <v>34</v>
      </c>
      <c r="E17" s="219">
        <f t="shared" si="1"/>
        <v>0</v>
      </c>
      <c r="F17" s="21">
        <f>'電気【※記入(変更)しない】'!U$45</f>
        <v>100</v>
      </c>
      <c r="G17" s="211"/>
      <c r="H17" s="221">
        <f t="shared" si="2"/>
        <v>0</v>
      </c>
      <c r="I17" s="222">
        <f t="shared" si="0"/>
        <v>0</v>
      </c>
    </row>
    <row r="18" spans="1:10" ht="18" customHeight="1">
      <c r="A18" s="54" t="str">
        <f>+'1小網８号'!A18</f>
        <v>令和９年１月</v>
      </c>
      <c r="B18" s="21">
        <f t="shared" si="3"/>
        <v>20</v>
      </c>
      <c r="C18" s="211"/>
      <c r="D18" s="218" t="s">
        <v>34</v>
      </c>
      <c r="E18" s="219">
        <f t="shared" si="1"/>
        <v>0</v>
      </c>
      <c r="F18" s="21">
        <f>'電気【※記入(変更)しない】'!W$45</f>
        <v>100</v>
      </c>
      <c r="G18" s="211"/>
      <c r="H18" s="221">
        <f t="shared" si="2"/>
        <v>0</v>
      </c>
      <c r="I18" s="222">
        <f t="shared" si="0"/>
        <v>0</v>
      </c>
    </row>
    <row r="19" spans="1:10" ht="18" customHeight="1">
      <c r="A19" s="54" t="str">
        <f>+'1小網８号'!A19</f>
        <v>令和９年２月</v>
      </c>
      <c r="B19" s="21">
        <f t="shared" si="3"/>
        <v>20</v>
      </c>
      <c r="C19" s="211"/>
      <c r="D19" s="218" t="s">
        <v>34</v>
      </c>
      <c r="E19" s="219">
        <f t="shared" si="1"/>
        <v>0</v>
      </c>
      <c r="F19" s="21">
        <f>'電気【※記入(変更)しない】'!Y$45</f>
        <v>100</v>
      </c>
      <c r="G19" s="211"/>
      <c r="H19" s="221">
        <f t="shared" si="2"/>
        <v>0</v>
      </c>
      <c r="I19" s="222">
        <f t="shared" si="0"/>
        <v>0</v>
      </c>
    </row>
    <row r="20" spans="1:10" ht="18" customHeight="1" thickBot="1">
      <c r="A20" s="54" t="str">
        <f>+'1小網８号'!A20</f>
        <v>令和９年３月</v>
      </c>
      <c r="B20" s="21">
        <f t="shared" si="3"/>
        <v>20</v>
      </c>
      <c r="C20" s="211"/>
      <c r="D20" s="220" t="s">
        <v>34</v>
      </c>
      <c r="E20" s="219">
        <f t="shared" si="1"/>
        <v>0</v>
      </c>
      <c r="F20" s="21">
        <f>'電気【※記入(変更)しない】'!AA$45</f>
        <v>100</v>
      </c>
      <c r="G20" s="211"/>
      <c r="H20" s="221">
        <f t="shared" si="2"/>
        <v>0</v>
      </c>
      <c r="I20" s="222">
        <f t="shared" si="0"/>
        <v>0</v>
      </c>
    </row>
    <row r="21" spans="1:10" ht="18" customHeight="1" thickBot="1">
      <c r="A21" s="26" t="s">
        <v>141</v>
      </c>
      <c r="B21" s="27"/>
      <c r="C21" s="28"/>
      <c r="D21" s="28"/>
      <c r="E21" s="50"/>
      <c r="F21" s="30">
        <f>SUM(F9:F20)</f>
        <v>1200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304</v>
      </c>
    </row>
    <row r="3" spans="1:9" ht="18" customHeight="1">
      <c r="A3" s="1" t="s">
        <v>228</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供給価格算定書【自動転記】!C44</f>
        <v>165</v>
      </c>
      <c r="C9" s="211"/>
      <c r="D9" s="228">
        <f>(185-85)/100</f>
        <v>1</v>
      </c>
      <c r="E9" s="221">
        <f>IF(F9=0,B9*C9*D9*0.5,B9*C9*D9)</f>
        <v>0</v>
      </c>
      <c r="F9" s="21">
        <f>'電気【※記入(変更)しない】'!$E$47</f>
        <v>6000</v>
      </c>
      <c r="G9" s="211"/>
      <c r="H9" s="221">
        <f>F9*G9</f>
        <v>0</v>
      </c>
      <c r="I9" s="222">
        <f>ROUNDDOWN(SUM(E9,H9),0)</f>
        <v>0</v>
      </c>
    </row>
    <row r="10" spans="1:9" ht="18" customHeight="1">
      <c r="A10" s="54" t="str">
        <f>+'1小網８号'!A10</f>
        <v>令和８年５月</v>
      </c>
      <c r="B10" s="21">
        <f>B9</f>
        <v>165</v>
      </c>
      <c r="C10" s="211"/>
      <c r="D10" s="228">
        <f t="shared" ref="D10:D20" si="0">(185-85)/100</f>
        <v>1</v>
      </c>
      <c r="E10" s="221">
        <f t="shared" ref="E10:E20" si="1">IF(F10=0,B10*C10*D10*0.5,B10*C10*D10)</f>
        <v>0</v>
      </c>
      <c r="F10" s="21">
        <f>'電気【※記入(変更)しない】'!$G$47</f>
        <v>200</v>
      </c>
      <c r="G10" s="211"/>
      <c r="H10" s="221">
        <f t="shared" ref="H10:H20" si="2">F10*G10</f>
        <v>0</v>
      </c>
      <c r="I10" s="222">
        <f t="shared" ref="I10:I20" si="3">ROUNDDOWN(SUM(E10,H10),0)</f>
        <v>0</v>
      </c>
    </row>
    <row r="11" spans="1:9" ht="18" customHeight="1">
      <c r="A11" s="54" t="str">
        <f>+'1小網８号'!A11</f>
        <v>令和８年６月</v>
      </c>
      <c r="B11" s="21">
        <f t="shared" ref="B11:B20" si="4">B10</f>
        <v>165</v>
      </c>
      <c r="C11" s="211"/>
      <c r="D11" s="228">
        <f t="shared" si="0"/>
        <v>1</v>
      </c>
      <c r="E11" s="221">
        <f t="shared" si="1"/>
        <v>0</v>
      </c>
      <c r="F11" s="21">
        <f>'電気【※記入(変更)しない】'!$I$47</f>
        <v>200</v>
      </c>
      <c r="G11" s="211"/>
      <c r="H11" s="221">
        <f t="shared" si="2"/>
        <v>0</v>
      </c>
      <c r="I11" s="222">
        <f t="shared" si="3"/>
        <v>0</v>
      </c>
    </row>
    <row r="12" spans="1:9" ht="18" customHeight="1">
      <c r="A12" s="54" t="str">
        <f>+'1小網８号'!A12</f>
        <v>令和８年７月</v>
      </c>
      <c r="B12" s="21">
        <f t="shared" si="4"/>
        <v>165</v>
      </c>
      <c r="C12" s="211"/>
      <c r="D12" s="228">
        <f t="shared" si="0"/>
        <v>1</v>
      </c>
      <c r="E12" s="221">
        <f t="shared" si="1"/>
        <v>0</v>
      </c>
      <c r="F12" s="21">
        <f>'電気【※記入(変更)しない】'!$K$47</f>
        <v>5000</v>
      </c>
      <c r="G12" s="211"/>
      <c r="H12" s="221">
        <f t="shared" si="2"/>
        <v>0</v>
      </c>
      <c r="I12" s="222">
        <f t="shared" si="3"/>
        <v>0</v>
      </c>
    </row>
    <row r="13" spans="1:9" ht="18" customHeight="1">
      <c r="A13" s="54" t="str">
        <f>+'1小網８号'!A13</f>
        <v>令和８年８月</v>
      </c>
      <c r="B13" s="21">
        <f t="shared" si="4"/>
        <v>165</v>
      </c>
      <c r="C13" s="211"/>
      <c r="D13" s="228">
        <f t="shared" si="0"/>
        <v>1</v>
      </c>
      <c r="E13" s="221">
        <f t="shared" si="1"/>
        <v>0</v>
      </c>
      <c r="F13" s="21">
        <f>'電気【※記入(変更)しない】'!$M$47</f>
        <v>4600</v>
      </c>
      <c r="G13" s="211"/>
      <c r="H13" s="221">
        <f t="shared" si="2"/>
        <v>0</v>
      </c>
      <c r="I13" s="222">
        <f t="shared" si="3"/>
        <v>0</v>
      </c>
    </row>
    <row r="14" spans="1:9" ht="18" customHeight="1">
      <c r="A14" s="54" t="str">
        <f>+'1小網８号'!A14</f>
        <v>令和８年９月</v>
      </c>
      <c r="B14" s="21">
        <f t="shared" si="4"/>
        <v>165</v>
      </c>
      <c r="C14" s="211"/>
      <c r="D14" s="228">
        <f t="shared" si="0"/>
        <v>1</v>
      </c>
      <c r="E14" s="221">
        <f t="shared" si="1"/>
        <v>0</v>
      </c>
      <c r="F14" s="21">
        <f>'電気【※記入(変更)しない】'!$O$47</f>
        <v>6200</v>
      </c>
      <c r="G14" s="211"/>
      <c r="H14" s="221">
        <f t="shared" si="2"/>
        <v>0</v>
      </c>
      <c r="I14" s="222">
        <f t="shared" si="3"/>
        <v>0</v>
      </c>
    </row>
    <row r="15" spans="1:9" ht="18" customHeight="1">
      <c r="A15" s="54" t="str">
        <f>+'1小網８号'!A15</f>
        <v>令和８年１０月</v>
      </c>
      <c r="B15" s="21">
        <f t="shared" si="4"/>
        <v>165</v>
      </c>
      <c r="C15" s="211"/>
      <c r="D15" s="228">
        <f t="shared" si="0"/>
        <v>1</v>
      </c>
      <c r="E15" s="221">
        <f t="shared" si="1"/>
        <v>0</v>
      </c>
      <c r="F15" s="21">
        <f>'電気【※記入(変更)しない】'!$Q$47</f>
        <v>16200</v>
      </c>
      <c r="G15" s="211"/>
      <c r="H15" s="221">
        <f t="shared" si="2"/>
        <v>0</v>
      </c>
      <c r="I15" s="222">
        <f t="shared" si="3"/>
        <v>0</v>
      </c>
    </row>
    <row r="16" spans="1:9" ht="18" customHeight="1">
      <c r="A16" s="54" t="str">
        <f>+'1小網８号'!A16</f>
        <v>令和８年１１月</v>
      </c>
      <c r="B16" s="21">
        <f t="shared" si="4"/>
        <v>165</v>
      </c>
      <c r="C16" s="211"/>
      <c r="D16" s="228">
        <f t="shared" si="0"/>
        <v>1</v>
      </c>
      <c r="E16" s="221">
        <f t="shared" si="1"/>
        <v>0</v>
      </c>
      <c r="F16" s="21">
        <f>'電気【※記入(変更)しない】'!$S$47</f>
        <v>19600</v>
      </c>
      <c r="G16" s="211"/>
      <c r="H16" s="221">
        <f t="shared" si="2"/>
        <v>0</v>
      </c>
      <c r="I16" s="222">
        <f t="shared" si="3"/>
        <v>0</v>
      </c>
    </row>
    <row r="17" spans="1:10" ht="18" customHeight="1">
      <c r="A17" s="54" t="str">
        <f>+'1小網８号'!A17</f>
        <v>令和８年１２月</v>
      </c>
      <c r="B17" s="21">
        <f t="shared" si="4"/>
        <v>165</v>
      </c>
      <c r="C17" s="211"/>
      <c r="D17" s="228">
        <f t="shared" si="0"/>
        <v>1</v>
      </c>
      <c r="E17" s="221">
        <f t="shared" si="1"/>
        <v>0</v>
      </c>
      <c r="F17" s="21">
        <f>'電気【※記入(変更)しない】'!$U$47</f>
        <v>25600</v>
      </c>
      <c r="G17" s="211"/>
      <c r="H17" s="221">
        <f t="shared" si="2"/>
        <v>0</v>
      </c>
      <c r="I17" s="222">
        <f t="shared" si="3"/>
        <v>0</v>
      </c>
    </row>
    <row r="18" spans="1:10" ht="18" customHeight="1">
      <c r="A18" s="54" t="str">
        <f>+'1小網８号'!A18</f>
        <v>令和９年１月</v>
      </c>
      <c r="B18" s="21">
        <f t="shared" si="4"/>
        <v>165</v>
      </c>
      <c r="C18" s="211"/>
      <c r="D18" s="228">
        <f t="shared" si="0"/>
        <v>1</v>
      </c>
      <c r="E18" s="221">
        <f t="shared" si="1"/>
        <v>0</v>
      </c>
      <c r="F18" s="21">
        <f>'電気【※記入(変更)しない】'!$W$47</f>
        <v>25700</v>
      </c>
      <c r="G18" s="211"/>
      <c r="H18" s="221">
        <f t="shared" si="2"/>
        <v>0</v>
      </c>
      <c r="I18" s="222">
        <f t="shared" si="3"/>
        <v>0</v>
      </c>
    </row>
    <row r="19" spans="1:10" ht="18" customHeight="1">
      <c r="A19" s="54" t="str">
        <f>+'1小網８号'!A19</f>
        <v>令和９年２月</v>
      </c>
      <c r="B19" s="21">
        <f t="shared" si="4"/>
        <v>165</v>
      </c>
      <c r="C19" s="211"/>
      <c r="D19" s="228">
        <f t="shared" si="0"/>
        <v>1</v>
      </c>
      <c r="E19" s="221">
        <f t="shared" si="1"/>
        <v>0</v>
      </c>
      <c r="F19" s="21">
        <f>'電気【※記入(変更)しない】'!$Y$47</f>
        <v>23400</v>
      </c>
      <c r="G19" s="211"/>
      <c r="H19" s="221">
        <f t="shared" si="2"/>
        <v>0</v>
      </c>
      <c r="I19" s="222">
        <f t="shared" si="3"/>
        <v>0</v>
      </c>
    </row>
    <row r="20" spans="1:10" ht="18" customHeight="1" thickBot="1">
      <c r="A20" s="54" t="str">
        <f>+'1小網８号'!A20</f>
        <v>令和９年３月</v>
      </c>
      <c r="B20" s="21">
        <f t="shared" si="4"/>
        <v>165</v>
      </c>
      <c r="C20" s="211"/>
      <c r="D20" s="229">
        <f t="shared" si="0"/>
        <v>1</v>
      </c>
      <c r="E20" s="221">
        <f t="shared" si="1"/>
        <v>0</v>
      </c>
      <c r="F20" s="21">
        <f>'電気【※記入(変更)しない】'!$AA$47</f>
        <v>16000</v>
      </c>
      <c r="G20" s="211"/>
      <c r="H20" s="221">
        <f t="shared" si="2"/>
        <v>0</v>
      </c>
      <c r="I20" s="222">
        <f t="shared" si="3"/>
        <v>0</v>
      </c>
    </row>
    <row r="21" spans="1:10" ht="18" customHeight="1" thickBot="1">
      <c r="A21" s="26" t="s">
        <v>141</v>
      </c>
      <c r="B21" s="27"/>
      <c r="C21" s="28"/>
      <c r="D21" s="230"/>
      <c r="E21" s="223"/>
      <c r="F21" s="30">
        <f>SUM(F9:F20)</f>
        <v>148700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305</v>
      </c>
    </row>
    <row r="3" spans="1:9" ht="18" customHeight="1">
      <c r="A3" s="1" t="s">
        <v>229</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供給価格算定書【自動転記】!C45</f>
        <v>93</v>
      </c>
      <c r="C9" s="211"/>
      <c r="D9" s="228">
        <f>(185-85)/100</f>
        <v>1</v>
      </c>
      <c r="E9" s="221">
        <f t="shared" ref="E9:E20" si="0">IF(F9=0,B9*C9*D9*0.5,B9*C9*D9)</f>
        <v>0</v>
      </c>
      <c r="F9" s="21">
        <f>'電気【※記入(変更)しない】'!$E$48</f>
        <v>150</v>
      </c>
      <c r="G9" s="211"/>
      <c r="H9" s="221">
        <f>F9*G9</f>
        <v>0</v>
      </c>
      <c r="I9" s="222">
        <f>ROUNDDOWN(SUM(E9,H9),0)</f>
        <v>0</v>
      </c>
    </row>
    <row r="10" spans="1:9" ht="18" customHeight="1">
      <c r="A10" s="54" t="str">
        <f>+'1小網８号'!A10</f>
        <v>令和８年５月</v>
      </c>
      <c r="B10" s="21">
        <f>B9</f>
        <v>93</v>
      </c>
      <c r="C10" s="211"/>
      <c r="D10" s="228">
        <f t="shared" ref="D10:D20" si="1">(185-85)/100</f>
        <v>1</v>
      </c>
      <c r="E10" s="221">
        <f t="shared" si="0"/>
        <v>0</v>
      </c>
      <c r="F10" s="21">
        <f>'電気【※記入(変更)しない】'!$G$48</f>
        <v>150</v>
      </c>
      <c r="G10" s="211"/>
      <c r="H10" s="221">
        <f t="shared" ref="H10:H20" si="2">F10*G10</f>
        <v>0</v>
      </c>
      <c r="I10" s="222">
        <f t="shared" ref="I10:I20" si="3">ROUNDDOWN(SUM(E10,H10),0)</f>
        <v>0</v>
      </c>
    </row>
    <row r="11" spans="1:9" ht="18" customHeight="1">
      <c r="A11" s="54" t="str">
        <f>+'1小網８号'!A11</f>
        <v>令和８年６月</v>
      </c>
      <c r="B11" s="21">
        <f t="shared" ref="B11:B20" si="4">B10</f>
        <v>93</v>
      </c>
      <c r="C11" s="211"/>
      <c r="D11" s="228">
        <f t="shared" si="1"/>
        <v>1</v>
      </c>
      <c r="E11" s="221">
        <f t="shared" si="0"/>
        <v>0</v>
      </c>
      <c r="F11" s="21">
        <f>'電気【※記入(変更)しない】'!$I$48</f>
        <v>150</v>
      </c>
      <c r="G11" s="211"/>
      <c r="H11" s="221">
        <f t="shared" si="2"/>
        <v>0</v>
      </c>
      <c r="I11" s="222">
        <f t="shared" si="3"/>
        <v>0</v>
      </c>
    </row>
    <row r="12" spans="1:9" ht="18" customHeight="1">
      <c r="A12" s="54" t="str">
        <f>+'1小網８号'!A12</f>
        <v>令和８年７月</v>
      </c>
      <c r="B12" s="21">
        <f t="shared" si="4"/>
        <v>93</v>
      </c>
      <c r="C12" s="211"/>
      <c r="D12" s="228">
        <f t="shared" si="1"/>
        <v>1</v>
      </c>
      <c r="E12" s="221">
        <f t="shared" si="0"/>
        <v>0</v>
      </c>
      <c r="F12" s="21">
        <f>'電気【※記入(変更)しない】'!$K$48</f>
        <v>150</v>
      </c>
      <c r="G12" s="211"/>
      <c r="H12" s="221">
        <f t="shared" si="2"/>
        <v>0</v>
      </c>
      <c r="I12" s="222">
        <f t="shared" si="3"/>
        <v>0</v>
      </c>
    </row>
    <row r="13" spans="1:9" ht="18" customHeight="1">
      <c r="A13" s="54" t="str">
        <f>+'1小網８号'!A13</f>
        <v>令和８年８月</v>
      </c>
      <c r="B13" s="21">
        <f t="shared" si="4"/>
        <v>93</v>
      </c>
      <c r="C13" s="211"/>
      <c r="D13" s="228">
        <f t="shared" si="1"/>
        <v>1</v>
      </c>
      <c r="E13" s="221">
        <f t="shared" si="0"/>
        <v>0</v>
      </c>
      <c r="F13" s="21">
        <f>'電気【※記入(変更)しない】'!$M$48</f>
        <v>150</v>
      </c>
      <c r="G13" s="211"/>
      <c r="H13" s="221">
        <f t="shared" si="2"/>
        <v>0</v>
      </c>
      <c r="I13" s="222">
        <f t="shared" si="3"/>
        <v>0</v>
      </c>
    </row>
    <row r="14" spans="1:9" ht="18" customHeight="1">
      <c r="A14" s="54" t="str">
        <f>+'1小網８号'!A14</f>
        <v>令和８年９月</v>
      </c>
      <c r="B14" s="21">
        <f t="shared" si="4"/>
        <v>93</v>
      </c>
      <c r="C14" s="211"/>
      <c r="D14" s="228">
        <f t="shared" si="1"/>
        <v>1</v>
      </c>
      <c r="E14" s="221">
        <f t="shared" si="0"/>
        <v>0</v>
      </c>
      <c r="F14" s="21">
        <f>'電気【※記入(変更)しない】'!$O$48</f>
        <v>150</v>
      </c>
      <c r="G14" s="211"/>
      <c r="H14" s="221">
        <f t="shared" si="2"/>
        <v>0</v>
      </c>
      <c r="I14" s="222">
        <f t="shared" si="3"/>
        <v>0</v>
      </c>
    </row>
    <row r="15" spans="1:9" ht="18" customHeight="1">
      <c r="A15" s="54" t="str">
        <f>+'1小網８号'!A15</f>
        <v>令和８年１０月</v>
      </c>
      <c r="B15" s="21">
        <f t="shared" si="4"/>
        <v>93</v>
      </c>
      <c r="C15" s="211"/>
      <c r="D15" s="228">
        <f t="shared" si="1"/>
        <v>1</v>
      </c>
      <c r="E15" s="221">
        <f t="shared" si="0"/>
        <v>0</v>
      </c>
      <c r="F15" s="21">
        <f>'電気【※記入(変更)しない】'!$Q$48</f>
        <v>150</v>
      </c>
      <c r="G15" s="211"/>
      <c r="H15" s="221">
        <f t="shared" si="2"/>
        <v>0</v>
      </c>
      <c r="I15" s="222">
        <f t="shared" si="3"/>
        <v>0</v>
      </c>
    </row>
    <row r="16" spans="1:9" ht="18" customHeight="1">
      <c r="A16" s="54" t="str">
        <f>+'1小網８号'!A16</f>
        <v>令和８年１１月</v>
      </c>
      <c r="B16" s="21">
        <f t="shared" si="4"/>
        <v>93</v>
      </c>
      <c r="C16" s="211"/>
      <c r="D16" s="228">
        <f t="shared" si="1"/>
        <v>1</v>
      </c>
      <c r="E16" s="221">
        <f t="shared" si="0"/>
        <v>0</v>
      </c>
      <c r="F16" s="21">
        <f>'電気【※記入(変更)しない】'!$S$48</f>
        <v>150</v>
      </c>
      <c r="G16" s="211"/>
      <c r="H16" s="221">
        <f t="shared" si="2"/>
        <v>0</v>
      </c>
      <c r="I16" s="222">
        <f t="shared" si="3"/>
        <v>0</v>
      </c>
    </row>
    <row r="17" spans="1:10" ht="18" customHeight="1">
      <c r="A17" s="54" t="str">
        <f>+'1小網８号'!A17</f>
        <v>令和８年１２月</v>
      </c>
      <c r="B17" s="21">
        <f t="shared" si="4"/>
        <v>93</v>
      </c>
      <c r="C17" s="211"/>
      <c r="D17" s="228">
        <f t="shared" si="1"/>
        <v>1</v>
      </c>
      <c r="E17" s="221">
        <f t="shared" si="0"/>
        <v>0</v>
      </c>
      <c r="F17" s="21">
        <f>'電気【※記入(変更)しない】'!$U$48</f>
        <v>150</v>
      </c>
      <c r="G17" s="211"/>
      <c r="H17" s="221">
        <f t="shared" si="2"/>
        <v>0</v>
      </c>
      <c r="I17" s="222">
        <f t="shared" si="3"/>
        <v>0</v>
      </c>
    </row>
    <row r="18" spans="1:10" ht="18" customHeight="1">
      <c r="A18" s="54" t="str">
        <f>+'1小網８号'!A18</f>
        <v>令和９年１月</v>
      </c>
      <c r="B18" s="21">
        <f t="shared" si="4"/>
        <v>93</v>
      </c>
      <c r="C18" s="211"/>
      <c r="D18" s="228">
        <f t="shared" si="1"/>
        <v>1</v>
      </c>
      <c r="E18" s="221">
        <f t="shared" si="0"/>
        <v>0</v>
      </c>
      <c r="F18" s="21">
        <f>'電気【※記入(変更)しない】'!$W$48</f>
        <v>150</v>
      </c>
      <c r="G18" s="211"/>
      <c r="H18" s="221">
        <f t="shared" si="2"/>
        <v>0</v>
      </c>
      <c r="I18" s="222">
        <f t="shared" si="3"/>
        <v>0</v>
      </c>
    </row>
    <row r="19" spans="1:10" ht="18" customHeight="1">
      <c r="A19" s="54" t="str">
        <f>+'1小網８号'!A19</f>
        <v>令和９年２月</v>
      </c>
      <c r="B19" s="21">
        <f t="shared" si="4"/>
        <v>93</v>
      </c>
      <c r="C19" s="211"/>
      <c r="D19" s="228">
        <f t="shared" si="1"/>
        <v>1</v>
      </c>
      <c r="E19" s="221">
        <f t="shared" si="0"/>
        <v>0</v>
      </c>
      <c r="F19" s="21">
        <f>'電気【※記入(変更)しない】'!$Y$48</f>
        <v>150</v>
      </c>
      <c r="G19" s="211"/>
      <c r="H19" s="221">
        <f t="shared" si="2"/>
        <v>0</v>
      </c>
      <c r="I19" s="222">
        <f t="shared" si="3"/>
        <v>0</v>
      </c>
    </row>
    <row r="20" spans="1:10" ht="18" customHeight="1" thickBot="1">
      <c r="A20" s="54" t="str">
        <f>+'1小網８号'!A20</f>
        <v>令和９年３月</v>
      </c>
      <c r="B20" s="21">
        <f t="shared" si="4"/>
        <v>93</v>
      </c>
      <c r="C20" s="211"/>
      <c r="D20" s="229">
        <f t="shared" si="1"/>
        <v>1</v>
      </c>
      <c r="E20" s="221">
        <f t="shared" si="0"/>
        <v>0</v>
      </c>
      <c r="F20" s="21">
        <f>'電気【※記入(変更)しない】'!$AA$48</f>
        <v>150</v>
      </c>
      <c r="G20" s="211"/>
      <c r="H20" s="221">
        <f t="shared" si="2"/>
        <v>0</v>
      </c>
      <c r="I20" s="222">
        <f t="shared" si="3"/>
        <v>0</v>
      </c>
    </row>
    <row r="21" spans="1:10" ht="18" customHeight="1" thickBot="1">
      <c r="A21" s="26" t="s">
        <v>141</v>
      </c>
      <c r="B21" s="27"/>
      <c r="C21" s="28"/>
      <c r="D21" s="230"/>
      <c r="E21" s="223"/>
      <c r="F21" s="30">
        <f>SUM(F9:F20)</f>
        <v>1800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306</v>
      </c>
    </row>
    <row r="3" spans="1:9" ht="18" customHeight="1">
      <c r="A3" s="1" t="s">
        <v>230</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231</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供給価格算定書【自動転記】!C46</f>
        <v>5</v>
      </c>
      <c r="C9" s="211"/>
      <c r="D9" s="228">
        <f>(185-85)/100</f>
        <v>1</v>
      </c>
      <c r="E9" s="221">
        <f t="shared" ref="E9:E20" si="0">IF(F9=0,B9*C9*D9*0.5,B9*C9*D9)</f>
        <v>0</v>
      </c>
      <c r="F9" s="21">
        <f>'電気【※記入(変更)しない】'!$E$49</f>
        <v>100</v>
      </c>
      <c r="G9" s="211"/>
      <c r="H9" s="221">
        <f>F9*G9</f>
        <v>0</v>
      </c>
      <c r="I9" s="222">
        <f>ROUNDDOWN(SUM(E9,H9),0)</f>
        <v>0</v>
      </c>
    </row>
    <row r="10" spans="1:9" ht="18" customHeight="1">
      <c r="A10" s="54" t="str">
        <f>+'1小網８号'!A10</f>
        <v>令和８年５月</v>
      </c>
      <c r="B10" s="21">
        <f>B9</f>
        <v>5</v>
      </c>
      <c r="C10" s="211"/>
      <c r="D10" s="228">
        <f t="shared" ref="D10:D20" si="1">(185-85)/100</f>
        <v>1</v>
      </c>
      <c r="E10" s="221">
        <f t="shared" si="0"/>
        <v>0</v>
      </c>
      <c r="F10" s="21">
        <f>'電気【※記入(変更)しない】'!$G$49</f>
        <v>100</v>
      </c>
      <c r="G10" s="211"/>
      <c r="H10" s="221">
        <f t="shared" ref="H10:H20" si="2">F10*G10</f>
        <v>0</v>
      </c>
      <c r="I10" s="222">
        <f t="shared" ref="I10:I20" si="3">ROUNDDOWN(SUM(E10,H10),0)</f>
        <v>0</v>
      </c>
    </row>
    <row r="11" spans="1:9" ht="18" customHeight="1">
      <c r="A11" s="54" t="str">
        <f>+'1小網８号'!A11</f>
        <v>令和８年６月</v>
      </c>
      <c r="B11" s="21">
        <f t="shared" ref="B11:B20" si="4">B10</f>
        <v>5</v>
      </c>
      <c r="C11" s="211"/>
      <c r="D11" s="228">
        <f t="shared" si="1"/>
        <v>1</v>
      </c>
      <c r="E11" s="221">
        <f t="shared" si="0"/>
        <v>0</v>
      </c>
      <c r="F11" s="21">
        <f>'電気【※記入(変更)しない】'!$I$49</f>
        <v>100</v>
      </c>
      <c r="G11" s="211"/>
      <c r="H11" s="221">
        <f t="shared" si="2"/>
        <v>0</v>
      </c>
      <c r="I11" s="222">
        <f t="shared" si="3"/>
        <v>0</v>
      </c>
    </row>
    <row r="12" spans="1:9" ht="18" customHeight="1">
      <c r="A12" s="54" t="str">
        <f>+'1小網８号'!A12</f>
        <v>令和８年７月</v>
      </c>
      <c r="B12" s="21">
        <f t="shared" si="4"/>
        <v>5</v>
      </c>
      <c r="C12" s="211"/>
      <c r="D12" s="228">
        <f t="shared" si="1"/>
        <v>1</v>
      </c>
      <c r="E12" s="221">
        <f t="shared" si="0"/>
        <v>0</v>
      </c>
      <c r="F12" s="21">
        <f>'電気【※記入(変更)しない】'!$K$49</f>
        <v>100</v>
      </c>
      <c r="G12" s="211"/>
      <c r="H12" s="221">
        <f t="shared" si="2"/>
        <v>0</v>
      </c>
      <c r="I12" s="222">
        <f t="shared" si="3"/>
        <v>0</v>
      </c>
    </row>
    <row r="13" spans="1:9" ht="18" customHeight="1">
      <c r="A13" s="54" t="str">
        <f>+'1小網８号'!A13</f>
        <v>令和８年８月</v>
      </c>
      <c r="B13" s="21">
        <f t="shared" si="4"/>
        <v>5</v>
      </c>
      <c r="C13" s="211"/>
      <c r="D13" s="228">
        <f t="shared" si="1"/>
        <v>1</v>
      </c>
      <c r="E13" s="221">
        <f t="shared" si="0"/>
        <v>0</v>
      </c>
      <c r="F13" s="21">
        <f>'電気【※記入(変更)しない】'!$M$49</f>
        <v>100</v>
      </c>
      <c r="G13" s="211"/>
      <c r="H13" s="221">
        <f t="shared" si="2"/>
        <v>0</v>
      </c>
      <c r="I13" s="222">
        <f t="shared" si="3"/>
        <v>0</v>
      </c>
    </row>
    <row r="14" spans="1:9" ht="18" customHeight="1">
      <c r="A14" s="54" t="str">
        <f>+'1小網８号'!A14</f>
        <v>令和８年９月</v>
      </c>
      <c r="B14" s="21">
        <f t="shared" si="4"/>
        <v>5</v>
      </c>
      <c r="C14" s="211"/>
      <c r="D14" s="228">
        <f t="shared" si="1"/>
        <v>1</v>
      </c>
      <c r="E14" s="221">
        <f t="shared" si="0"/>
        <v>0</v>
      </c>
      <c r="F14" s="21">
        <f>'電気【※記入(変更)しない】'!$O$49</f>
        <v>100</v>
      </c>
      <c r="G14" s="211"/>
      <c r="H14" s="221">
        <f t="shared" si="2"/>
        <v>0</v>
      </c>
      <c r="I14" s="222">
        <f t="shared" si="3"/>
        <v>0</v>
      </c>
    </row>
    <row r="15" spans="1:9" ht="18" customHeight="1">
      <c r="A15" s="54" t="str">
        <f>+'1小網８号'!A15</f>
        <v>令和８年１０月</v>
      </c>
      <c r="B15" s="21">
        <f t="shared" si="4"/>
        <v>5</v>
      </c>
      <c r="C15" s="211"/>
      <c r="D15" s="228">
        <f t="shared" si="1"/>
        <v>1</v>
      </c>
      <c r="E15" s="221">
        <f t="shared" si="0"/>
        <v>0</v>
      </c>
      <c r="F15" s="21">
        <f>'電気【※記入(変更)しない】'!$Q$49</f>
        <v>100</v>
      </c>
      <c r="G15" s="211"/>
      <c r="H15" s="221">
        <f t="shared" si="2"/>
        <v>0</v>
      </c>
      <c r="I15" s="222">
        <f t="shared" si="3"/>
        <v>0</v>
      </c>
    </row>
    <row r="16" spans="1:9" ht="18" customHeight="1">
      <c r="A16" s="54" t="str">
        <f>+'1小網８号'!A16</f>
        <v>令和８年１１月</v>
      </c>
      <c r="B16" s="21">
        <f t="shared" si="4"/>
        <v>5</v>
      </c>
      <c r="C16" s="211"/>
      <c r="D16" s="228">
        <f t="shared" si="1"/>
        <v>1</v>
      </c>
      <c r="E16" s="221">
        <f t="shared" si="0"/>
        <v>0</v>
      </c>
      <c r="F16" s="21">
        <f>'電気【※記入(変更)しない】'!$S$49</f>
        <v>100</v>
      </c>
      <c r="G16" s="211"/>
      <c r="H16" s="221">
        <f t="shared" si="2"/>
        <v>0</v>
      </c>
      <c r="I16" s="222">
        <f t="shared" si="3"/>
        <v>0</v>
      </c>
    </row>
    <row r="17" spans="1:10" ht="18" customHeight="1">
      <c r="A17" s="54" t="str">
        <f>+'1小網８号'!A17</f>
        <v>令和８年１２月</v>
      </c>
      <c r="B17" s="21">
        <f t="shared" si="4"/>
        <v>5</v>
      </c>
      <c r="C17" s="211"/>
      <c r="D17" s="228">
        <f t="shared" si="1"/>
        <v>1</v>
      </c>
      <c r="E17" s="221">
        <f t="shared" si="0"/>
        <v>0</v>
      </c>
      <c r="F17" s="21">
        <f>'電気【※記入(変更)しない】'!$U$49</f>
        <v>100</v>
      </c>
      <c r="G17" s="211"/>
      <c r="H17" s="221">
        <f t="shared" si="2"/>
        <v>0</v>
      </c>
      <c r="I17" s="222">
        <f t="shared" si="3"/>
        <v>0</v>
      </c>
    </row>
    <row r="18" spans="1:10" ht="18" customHeight="1">
      <c r="A18" s="54" t="str">
        <f>+'1小網８号'!A18</f>
        <v>令和９年１月</v>
      </c>
      <c r="B18" s="21">
        <f t="shared" si="4"/>
        <v>5</v>
      </c>
      <c r="C18" s="211"/>
      <c r="D18" s="228">
        <f t="shared" si="1"/>
        <v>1</v>
      </c>
      <c r="E18" s="221">
        <f t="shared" si="0"/>
        <v>0</v>
      </c>
      <c r="F18" s="21">
        <f>'電気【※記入(変更)しない】'!$W$49</f>
        <v>100</v>
      </c>
      <c r="G18" s="211"/>
      <c r="H18" s="221">
        <f t="shared" si="2"/>
        <v>0</v>
      </c>
      <c r="I18" s="222">
        <f t="shared" si="3"/>
        <v>0</v>
      </c>
    </row>
    <row r="19" spans="1:10" ht="18" customHeight="1">
      <c r="A19" s="54" t="str">
        <f>+'1小網８号'!A19</f>
        <v>令和９年２月</v>
      </c>
      <c r="B19" s="21">
        <f t="shared" si="4"/>
        <v>5</v>
      </c>
      <c r="C19" s="211"/>
      <c r="D19" s="228">
        <f t="shared" si="1"/>
        <v>1</v>
      </c>
      <c r="E19" s="221">
        <f t="shared" si="0"/>
        <v>0</v>
      </c>
      <c r="F19" s="21">
        <f>'電気【※記入(変更)しない】'!$Y$49</f>
        <v>100</v>
      </c>
      <c r="G19" s="211"/>
      <c r="H19" s="221">
        <f t="shared" si="2"/>
        <v>0</v>
      </c>
      <c r="I19" s="222">
        <f t="shared" si="3"/>
        <v>0</v>
      </c>
    </row>
    <row r="20" spans="1:10" ht="18" customHeight="1" thickBot="1">
      <c r="A20" s="54" t="str">
        <f>+'1小網８号'!A20</f>
        <v>令和９年３月</v>
      </c>
      <c r="B20" s="21">
        <f t="shared" si="4"/>
        <v>5</v>
      </c>
      <c r="C20" s="211"/>
      <c r="D20" s="229">
        <f t="shared" si="1"/>
        <v>1</v>
      </c>
      <c r="E20" s="221">
        <f t="shared" si="0"/>
        <v>0</v>
      </c>
      <c r="F20" s="21">
        <f>'電気【※記入(変更)しない】'!$AA$49</f>
        <v>100</v>
      </c>
      <c r="G20" s="211"/>
      <c r="H20" s="221">
        <f t="shared" si="2"/>
        <v>0</v>
      </c>
      <c r="I20" s="222">
        <f t="shared" si="3"/>
        <v>0</v>
      </c>
    </row>
    <row r="21" spans="1:10" ht="18" customHeight="1" thickBot="1">
      <c r="A21" s="26" t="s">
        <v>141</v>
      </c>
      <c r="B21" s="27"/>
      <c r="C21" s="28"/>
      <c r="D21" s="28"/>
      <c r="E21" s="29"/>
      <c r="F21" s="30">
        <f>SUM(F9:F20)</f>
        <v>1200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307</v>
      </c>
    </row>
    <row r="3" spans="1:9" ht="18" customHeight="1">
      <c r="A3" s="1" t="s">
        <v>232</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231</v>
      </c>
      <c r="E7" s="13" t="s">
        <v>127</v>
      </c>
      <c r="F7" s="208" t="s">
        <v>129</v>
      </c>
      <c r="G7" s="11" t="s">
        <v>130</v>
      </c>
      <c r="H7" s="13" t="s">
        <v>127</v>
      </c>
      <c r="I7" s="39" t="s">
        <v>127</v>
      </c>
    </row>
    <row r="8" spans="1:9" ht="36" customHeight="1">
      <c r="A8" s="273"/>
      <c r="B8" s="209" t="s">
        <v>131</v>
      </c>
      <c r="C8" s="15" t="s">
        <v>132</v>
      </c>
      <c r="D8" s="16" t="s">
        <v>233</v>
      </c>
      <c r="E8" s="17" t="s">
        <v>159</v>
      </c>
      <c r="F8" s="209" t="s">
        <v>135</v>
      </c>
      <c r="G8" s="15" t="s">
        <v>160</v>
      </c>
      <c r="H8" s="18" t="s">
        <v>139</v>
      </c>
      <c r="I8" s="19" t="s">
        <v>140</v>
      </c>
    </row>
    <row r="9" spans="1:9" ht="18" customHeight="1">
      <c r="A9" s="54" t="str">
        <f>+'1小網８号'!A9</f>
        <v>令和８年４月</v>
      </c>
      <c r="B9" s="21">
        <f>供給価格算定書【自動転記】!C47</f>
        <v>125</v>
      </c>
      <c r="C9" s="211"/>
      <c r="D9" s="228">
        <f>(185-85)/100</f>
        <v>1</v>
      </c>
      <c r="E9" s="221">
        <f t="shared" ref="E9:E20" si="0">IF(F9=0,B9*C9*D9*0.5,B9*C9*D9)</f>
        <v>0</v>
      </c>
      <c r="F9" s="21">
        <f>'電気【※記入(変更)しない】'!$E$50</f>
        <v>100</v>
      </c>
      <c r="G9" s="211"/>
      <c r="H9" s="221">
        <f>F9*G9</f>
        <v>0</v>
      </c>
      <c r="I9" s="222">
        <f>ROUNDDOWN(SUM(E9,H9),0)</f>
        <v>0</v>
      </c>
    </row>
    <row r="10" spans="1:9" ht="18" customHeight="1">
      <c r="A10" s="54" t="str">
        <f>+'1小網８号'!A10</f>
        <v>令和８年５月</v>
      </c>
      <c r="B10" s="21">
        <f>B9</f>
        <v>125</v>
      </c>
      <c r="C10" s="211"/>
      <c r="D10" s="228">
        <f t="shared" ref="D10:D20" si="1">(185-85)/100</f>
        <v>1</v>
      </c>
      <c r="E10" s="221">
        <f t="shared" si="0"/>
        <v>0</v>
      </c>
      <c r="F10" s="21">
        <f>'電気【※記入(変更)しない】'!$G$50</f>
        <v>100</v>
      </c>
      <c r="G10" s="211"/>
      <c r="H10" s="221">
        <f t="shared" ref="H10:H20" si="2">F10*G10</f>
        <v>0</v>
      </c>
      <c r="I10" s="222">
        <f t="shared" ref="I10:I20" si="3">ROUNDDOWN(SUM(E10,H10),0)</f>
        <v>0</v>
      </c>
    </row>
    <row r="11" spans="1:9" ht="18" customHeight="1">
      <c r="A11" s="54" t="str">
        <f>+'1小網８号'!A11</f>
        <v>令和８年６月</v>
      </c>
      <c r="B11" s="21">
        <f t="shared" ref="B11:B20" si="4">B10</f>
        <v>125</v>
      </c>
      <c r="C11" s="211"/>
      <c r="D11" s="228">
        <f t="shared" si="1"/>
        <v>1</v>
      </c>
      <c r="E11" s="221">
        <f t="shared" si="0"/>
        <v>0</v>
      </c>
      <c r="F11" s="21">
        <f>'電気【※記入(変更)しない】'!$I$50</f>
        <v>100</v>
      </c>
      <c r="G11" s="211"/>
      <c r="H11" s="221">
        <f t="shared" si="2"/>
        <v>0</v>
      </c>
      <c r="I11" s="222">
        <f t="shared" si="3"/>
        <v>0</v>
      </c>
    </row>
    <row r="12" spans="1:9" ht="18" customHeight="1">
      <c r="A12" s="54" t="str">
        <f>+'1小網８号'!A12</f>
        <v>令和８年７月</v>
      </c>
      <c r="B12" s="21">
        <f t="shared" si="4"/>
        <v>125</v>
      </c>
      <c r="C12" s="211"/>
      <c r="D12" s="228">
        <f t="shared" si="1"/>
        <v>1</v>
      </c>
      <c r="E12" s="221">
        <f t="shared" si="0"/>
        <v>0</v>
      </c>
      <c r="F12" s="21">
        <f>'電気【※記入(変更)しない】'!$K$50</f>
        <v>100</v>
      </c>
      <c r="G12" s="211"/>
      <c r="H12" s="221">
        <f t="shared" si="2"/>
        <v>0</v>
      </c>
      <c r="I12" s="222">
        <f t="shared" si="3"/>
        <v>0</v>
      </c>
    </row>
    <row r="13" spans="1:9" ht="18" customHeight="1">
      <c r="A13" s="54" t="str">
        <f>+'1小網８号'!A13</f>
        <v>令和８年８月</v>
      </c>
      <c r="B13" s="21">
        <f t="shared" si="4"/>
        <v>125</v>
      </c>
      <c r="C13" s="211"/>
      <c r="D13" s="228">
        <f t="shared" si="1"/>
        <v>1</v>
      </c>
      <c r="E13" s="221">
        <f t="shared" si="0"/>
        <v>0</v>
      </c>
      <c r="F13" s="21">
        <f>'電気【※記入(変更)しない】'!$M$50</f>
        <v>100</v>
      </c>
      <c r="G13" s="211"/>
      <c r="H13" s="221">
        <f t="shared" si="2"/>
        <v>0</v>
      </c>
      <c r="I13" s="222">
        <f t="shared" si="3"/>
        <v>0</v>
      </c>
    </row>
    <row r="14" spans="1:9" ht="18" customHeight="1">
      <c r="A14" s="54" t="str">
        <f>+'1小網８号'!A14</f>
        <v>令和８年９月</v>
      </c>
      <c r="B14" s="21">
        <f t="shared" si="4"/>
        <v>125</v>
      </c>
      <c r="C14" s="211"/>
      <c r="D14" s="228">
        <f t="shared" si="1"/>
        <v>1</v>
      </c>
      <c r="E14" s="221">
        <f t="shared" si="0"/>
        <v>0</v>
      </c>
      <c r="F14" s="21">
        <f>'電気【※記入(変更)しない】'!$O$50</f>
        <v>100</v>
      </c>
      <c r="G14" s="211"/>
      <c r="H14" s="221">
        <f t="shared" si="2"/>
        <v>0</v>
      </c>
      <c r="I14" s="222">
        <f t="shared" si="3"/>
        <v>0</v>
      </c>
    </row>
    <row r="15" spans="1:9" ht="18" customHeight="1">
      <c r="A15" s="54" t="str">
        <f>+'1小網８号'!A15</f>
        <v>令和８年１０月</v>
      </c>
      <c r="B15" s="21">
        <f t="shared" si="4"/>
        <v>125</v>
      </c>
      <c r="C15" s="211"/>
      <c r="D15" s="228">
        <f t="shared" si="1"/>
        <v>1</v>
      </c>
      <c r="E15" s="221">
        <f t="shared" si="0"/>
        <v>0</v>
      </c>
      <c r="F15" s="21">
        <f>'電気【※記入(変更)しない】'!$Q$50</f>
        <v>100</v>
      </c>
      <c r="G15" s="211"/>
      <c r="H15" s="221">
        <f t="shared" si="2"/>
        <v>0</v>
      </c>
      <c r="I15" s="222">
        <f t="shared" si="3"/>
        <v>0</v>
      </c>
    </row>
    <row r="16" spans="1:9" ht="18" customHeight="1">
      <c r="A16" s="54" t="str">
        <f>+'1小網８号'!A16</f>
        <v>令和８年１１月</v>
      </c>
      <c r="B16" s="21">
        <f t="shared" si="4"/>
        <v>125</v>
      </c>
      <c r="C16" s="211"/>
      <c r="D16" s="228">
        <f t="shared" si="1"/>
        <v>1</v>
      </c>
      <c r="E16" s="221">
        <f t="shared" si="0"/>
        <v>0</v>
      </c>
      <c r="F16" s="21">
        <f>'電気【※記入(変更)しない】'!$S$50</f>
        <v>100</v>
      </c>
      <c r="G16" s="211"/>
      <c r="H16" s="221">
        <f t="shared" si="2"/>
        <v>0</v>
      </c>
      <c r="I16" s="222">
        <f t="shared" si="3"/>
        <v>0</v>
      </c>
    </row>
    <row r="17" spans="1:10" ht="18" customHeight="1">
      <c r="A17" s="54" t="str">
        <f>+'1小網８号'!A17</f>
        <v>令和８年１２月</v>
      </c>
      <c r="B17" s="21">
        <f t="shared" si="4"/>
        <v>125</v>
      </c>
      <c r="C17" s="211"/>
      <c r="D17" s="228">
        <f t="shared" si="1"/>
        <v>1</v>
      </c>
      <c r="E17" s="221">
        <f t="shared" si="0"/>
        <v>0</v>
      </c>
      <c r="F17" s="21">
        <f>'電気【※記入(変更)しない】'!$U$50</f>
        <v>100</v>
      </c>
      <c r="G17" s="211"/>
      <c r="H17" s="221">
        <f t="shared" si="2"/>
        <v>0</v>
      </c>
      <c r="I17" s="222">
        <f t="shared" si="3"/>
        <v>0</v>
      </c>
    </row>
    <row r="18" spans="1:10" ht="18" customHeight="1">
      <c r="A18" s="54" t="str">
        <f>+'1小網８号'!A18</f>
        <v>令和９年１月</v>
      </c>
      <c r="B18" s="21">
        <f t="shared" si="4"/>
        <v>125</v>
      </c>
      <c r="C18" s="211"/>
      <c r="D18" s="228">
        <f t="shared" si="1"/>
        <v>1</v>
      </c>
      <c r="E18" s="221">
        <f t="shared" si="0"/>
        <v>0</v>
      </c>
      <c r="F18" s="21">
        <f>'電気【※記入(変更)しない】'!$W$50</f>
        <v>100</v>
      </c>
      <c r="G18" s="211"/>
      <c r="H18" s="221">
        <f t="shared" si="2"/>
        <v>0</v>
      </c>
      <c r="I18" s="222">
        <f t="shared" si="3"/>
        <v>0</v>
      </c>
    </row>
    <row r="19" spans="1:10" ht="18" customHeight="1">
      <c r="A19" s="54" t="str">
        <f>+'1小網８号'!A19</f>
        <v>令和９年２月</v>
      </c>
      <c r="B19" s="21">
        <f t="shared" si="4"/>
        <v>125</v>
      </c>
      <c r="C19" s="211"/>
      <c r="D19" s="228">
        <f t="shared" si="1"/>
        <v>1</v>
      </c>
      <c r="E19" s="221">
        <f t="shared" si="0"/>
        <v>0</v>
      </c>
      <c r="F19" s="21">
        <f>'電気【※記入(変更)しない】'!$Y$50</f>
        <v>100</v>
      </c>
      <c r="G19" s="211"/>
      <c r="H19" s="221">
        <f t="shared" si="2"/>
        <v>0</v>
      </c>
      <c r="I19" s="222">
        <f t="shared" si="3"/>
        <v>0</v>
      </c>
    </row>
    <row r="20" spans="1:10" ht="18" customHeight="1" thickBot="1">
      <c r="A20" s="54" t="str">
        <f>+'1小網８号'!A20</f>
        <v>令和９年３月</v>
      </c>
      <c r="B20" s="21">
        <f t="shared" si="4"/>
        <v>125</v>
      </c>
      <c r="C20" s="211"/>
      <c r="D20" s="229">
        <f t="shared" si="1"/>
        <v>1</v>
      </c>
      <c r="E20" s="221">
        <f t="shared" si="0"/>
        <v>0</v>
      </c>
      <c r="F20" s="21">
        <f>'電気【※記入(変更)しない】'!$AA$50</f>
        <v>100</v>
      </c>
      <c r="G20" s="211"/>
      <c r="H20" s="221">
        <f t="shared" si="2"/>
        <v>0</v>
      </c>
      <c r="I20" s="222">
        <f t="shared" si="3"/>
        <v>0</v>
      </c>
    </row>
    <row r="21" spans="1:10" ht="18" customHeight="1" thickBot="1">
      <c r="A21" s="26" t="s">
        <v>141</v>
      </c>
      <c r="B21" s="27"/>
      <c r="C21" s="28"/>
      <c r="D21" s="230"/>
      <c r="E21" s="223"/>
      <c r="F21" s="30">
        <f>SUM(F9:F20)</f>
        <v>1200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308</v>
      </c>
    </row>
    <row r="3" spans="1:9" ht="18" customHeight="1">
      <c r="A3" s="1" t="s">
        <v>234</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235</v>
      </c>
      <c r="D7" s="12" t="s">
        <v>231</v>
      </c>
      <c r="E7" s="13" t="s">
        <v>236</v>
      </c>
      <c r="F7" s="208" t="s">
        <v>129</v>
      </c>
      <c r="G7" s="11" t="s">
        <v>130</v>
      </c>
      <c r="H7" s="13" t="s">
        <v>127</v>
      </c>
      <c r="I7" s="39" t="s">
        <v>127</v>
      </c>
    </row>
    <row r="8" spans="1:9" ht="36" customHeight="1">
      <c r="A8" s="273"/>
      <c r="B8" s="209" t="s">
        <v>131</v>
      </c>
      <c r="C8" s="15" t="s">
        <v>237</v>
      </c>
      <c r="D8" s="16" t="s">
        <v>233</v>
      </c>
      <c r="E8" s="17" t="s">
        <v>238</v>
      </c>
      <c r="F8" s="209" t="s">
        <v>135</v>
      </c>
      <c r="G8" s="15" t="s">
        <v>160</v>
      </c>
      <c r="H8" s="18" t="s">
        <v>139</v>
      </c>
      <c r="I8" s="19" t="s">
        <v>140</v>
      </c>
    </row>
    <row r="9" spans="1:9" ht="18" customHeight="1">
      <c r="A9" s="54" t="str">
        <f>+'1小網８号'!A9</f>
        <v>令和８年４月</v>
      </c>
      <c r="B9" s="21">
        <f>供給価格算定書【自動転記】!C48</f>
        <v>105</v>
      </c>
      <c r="C9" s="211"/>
      <c r="D9" s="228">
        <f>(185-85)/100</f>
        <v>1</v>
      </c>
      <c r="E9" s="221">
        <f t="shared" ref="E9:E20" si="0">IF(F9=0,B9*C9*D9*0.5,B9*C9*D9)</f>
        <v>0</v>
      </c>
      <c r="F9" s="21">
        <f>'電気【※記入(変更)しない】'!$E$51</f>
        <v>50</v>
      </c>
      <c r="G9" s="211"/>
      <c r="H9" s="221">
        <f>F9*G9</f>
        <v>0</v>
      </c>
      <c r="I9" s="222">
        <f>ROUNDDOWN(SUM(E9,H9),0)</f>
        <v>0</v>
      </c>
    </row>
    <row r="10" spans="1:9" ht="18" customHeight="1">
      <c r="A10" s="54" t="str">
        <f>+'1小網８号'!A10</f>
        <v>令和８年５月</v>
      </c>
      <c r="B10" s="21">
        <f>B9</f>
        <v>105</v>
      </c>
      <c r="C10" s="211"/>
      <c r="D10" s="228">
        <f t="shared" ref="D10:D20" si="1">(185-85)/100</f>
        <v>1</v>
      </c>
      <c r="E10" s="221">
        <f t="shared" si="0"/>
        <v>0</v>
      </c>
      <c r="F10" s="21">
        <f>'電気【※記入(変更)しない】'!$G$51</f>
        <v>50</v>
      </c>
      <c r="G10" s="211"/>
      <c r="H10" s="221">
        <f t="shared" ref="H10:H20" si="2">F10*G10</f>
        <v>0</v>
      </c>
      <c r="I10" s="222">
        <f t="shared" ref="I10:I20" si="3">ROUNDDOWN(SUM(E10,H10),0)</f>
        <v>0</v>
      </c>
    </row>
    <row r="11" spans="1:9" ht="18" customHeight="1">
      <c r="A11" s="54" t="str">
        <f>+'1小網８号'!A11</f>
        <v>令和８年６月</v>
      </c>
      <c r="B11" s="21">
        <f t="shared" ref="B11:B20" si="4">B10</f>
        <v>105</v>
      </c>
      <c r="C11" s="211"/>
      <c r="D11" s="228">
        <f t="shared" si="1"/>
        <v>1</v>
      </c>
      <c r="E11" s="221">
        <f t="shared" si="0"/>
        <v>0</v>
      </c>
      <c r="F11" s="21">
        <f>'電気【※記入(変更)しない】'!$I$51</f>
        <v>50</v>
      </c>
      <c r="G11" s="211"/>
      <c r="H11" s="221">
        <f t="shared" si="2"/>
        <v>0</v>
      </c>
      <c r="I11" s="222">
        <f t="shared" si="3"/>
        <v>0</v>
      </c>
    </row>
    <row r="12" spans="1:9" ht="18" customHeight="1">
      <c r="A12" s="54" t="str">
        <f>+'1小網８号'!A12</f>
        <v>令和８年７月</v>
      </c>
      <c r="B12" s="21">
        <f t="shared" si="4"/>
        <v>105</v>
      </c>
      <c r="C12" s="211"/>
      <c r="D12" s="228">
        <f t="shared" si="1"/>
        <v>1</v>
      </c>
      <c r="E12" s="221">
        <f t="shared" si="0"/>
        <v>0</v>
      </c>
      <c r="F12" s="21">
        <f>'電気【※記入(変更)しない】'!$K$51</f>
        <v>50</v>
      </c>
      <c r="G12" s="211"/>
      <c r="H12" s="221">
        <f t="shared" si="2"/>
        <v>0</v>
      </c>
      <c r="I12" s="222">
        <f t="shared" si="3"/>
        <v>0</v>
      </c>
    </row>
    <row r="13" spans="1:9" ht="18" customHeight="1">
      <c r="A13" s="54" t="str">
        <f>+'1小網８号'!A13</f>
        <v>令和８年８月</v>
      </c>
      <c r="B13" s="21">
        <f t="shared" si="4"/>
        <v>105</v>
      </c>
      <c r="C13" s="211"/>
      <c r="D13" s="228">
        <f t="shared" si="1"/>
        <v>1</v>
      </c>
      <c r="E13" s="221">
        <f t="shared" si="0"/>
        <v>0</v>
      </c>
      <c r="F13" s="21">
        <f>'電気【※記入(変更)しない】'!$M$51</f>
        <v>50</v>
      </c>
      <c r="G13" s="211"/>
      <c r="H13" s="221">
        <f t="shared" si="2"/>
        <v>0</v>
      </c>
      <c r="I13" s="222">
        <f t="shared" si="3"/>
        <v>0</v>
      </c>
    </row>
    <row r="14" spans="1:9" ht="18" customHeight="1">
      <c r="A14" s="54" t="str">
        <f>+'1小網８号'!A14</f>
        <v>令和８年９月</v>
      </c>
      <c r="B14" s="21">
        <f t="shared" si="4"/>
        <v>105</v>
      </c>
      <c r="C14" s="211"/>
      <c r="D14" s="228">
        <f t="shared" si="1"/>
        <v>1</v>
      </c>
      <c r="E14" s="221">
        <f t="shared" si="0"/>
        <v>0</v>
      </c>
      <c r="F14" s="21">
        <f>'電気【※記入(変更)しない】'!$O$51</f>
        <v>50</v>
      </c>
      <c r="G14" s="211"/>
      <c r="H14" s="221">
        <f t="shared" si="2"/>
        <v>0</v>
      </c>
      <c r="I14" s="222">
        <f t="shared" si="3"/>
        <v>0</v>
      </c>
    </row>
    <row r="15" spans="1:9" ht="18" customHeight="1">
      <c r="A15" s="54" t="str">
        <f>+'1小網８号'!A15</f>
        <v>令和８年１０月</v>
      </c>
      <c r="B15" s="21">
        <f t="shared" si="4"/>
        <v>105</v>
      </c>
      <c r="C15" s="211"/>
      <c r="D15" s="228">
        <f t="shared" si="1"/>
        <v>1</v>
      </c>
      <c r="E15" s="221">
        <f t="shared" si="0"/>
        <v>0</v>
      </c>
      <c r="F15" s="21">
        <f>'電気【※記入(変更)しない】'!$Q$51</f>
        <v>50</v>
      </c>
      <c r="G15" s="211"/>
      <c r="H15" s="221">
        <f t="shared" si="2"/>
        <v>0</v>
      </c>
      <c r="I15" s="222">
        <f t="shared" si="3"/>
        <v>0</v>
      </c>
    </row>
    <row r="16" spans="1:9" ht="18" customHeight="1">
      <c r="A16" s="54" t="str">
        <f>+'1小網８号'!A16</f>
        <v>令和８年１１月</v>
      </c>
      <c r="B16" s="21">
        <f t="shared" si="4"/>
        <v>105</v>
      </c>
      <c r="C16" s="211"/>
      <c r="D16" s="228">
        <f t="shared" si="1"/>
        <v>1</v>
      </c>
      <c r="E16" s="221">
        <f t="shared" si="0"/>
        <v>0</v>
      </c>
      <c r="F16" s="21">
        <f>'電気【※記入(変更)しない】'!$S$51</f>
        <v>50</v>
      </c>
      <c r="G16" s="211"/>
      <c r="H16" s="221">
        <f t="shared" si="2"/>
        <v>0</v>
      </c>
      <c r="I16" s="222">
        <f t="shared" si="3"/>
        <v>0</v>
      </c>
    </row>
    <row r="17" spans="1:10" ht="18" customHeight="1">
      <c r="A17" s="54" t="str">
        <f>+'1小網８号'!A17</f>
        <v>令和８年１２月</v>
      </c>
      <c r="B17" s="21">
        <f t="shared" si="4"/>
        <v>105</v>
      </c>
      <c r="C17" s="211"/>
      <c r="D17" s="228">
        <f t="shared" si="1"/>
        <v>1</v>
      </c>
      <c r="E17" s="221">
        <f t="shared" si="0"/>
        <v>0</v>
      </c>
      <c r="F17" s="21">
        <f>'電気【※記入(変更)しない】'!$U$51</f>
        <v>50</v>
      </c>
      <c r="G17" s="211"/>
      <c r="H17" s="221">
        <f t="shared" si="2"/>
        <v>0</v>
      </c>
      <c r="I17" s="222">
        <f t="shared" si="3"/>
        <v>0</v>
      </c>
    </row>
    <row r="18" spans="1:10" ht="18" customHeight="1">
      <c r="A18" s="54" t="str">
        <f>+'1小網８号'!A18</f>
        <v>令和９年１月</v>
      </c>
      <c r="B18" s="21">
        <f t="shared" si="4"/>
        <v>105</v>
      </c>
      <c r="C18" s="211"/>
      <c r="D18" s="228">
        <f t="shared" si="1"/>
        <v>1</v>
      </c>
      <c r="E18" s="221">
        <f t="shared" si="0"/>
        <v>0</v>
      </c>
      <c r="F18" s="21">
        <f>'電気【※記入(変更)しない】'!$W$51</f>
        <v>50</v>
      </c>
      <c r="G18" s="211"/>
      <c r="H18" s="221">
        <f t="shared" si="2"/>
        <v>0</v>
      </c>
      <c r="I18" s="222">
        <f t="shared" si="3"/>
        <v>0</v>
      </c>
    </row>
    <row r="19" spans="1:10" ht="18" customHeight="1">
      <c r="A19" s="54" t="str">
        <f>+'1小網８号'!A19</f>
        <v>令和９年２月</v>
      </c>
      <c r="B19" s="21">
        <f t="shared" si="4"/>
        <v>105</v>
      </c>
      <c r="C19" s="211"/>
      <c r="D19" s="228">
        <f t="shared" si="1"/>
        <v>1</v>
      </c>
      <c r="E19" s="221">
        <f t="shared" si="0"/>
        <v>0</v>
      </c>
      <c r="F19" s="21">
        <f>'電気【※記入(変更)しない】'!$Y$51</f>
        <v>50</v>
      </c>
      <c r="G19" s="211"/>
      <c r="H19" s="221">
        <f t="shared" si="2"/>
        <v>0</v>
      </c>
      <c r="I19" s="222">
        <f t="shared" si="3"/>
        <v>0</v>
      </c>
    </row>
    <row r="20" spans="1:10" ht="18" customHeight="1" thickBot="1">
      <c r="A20" s="54" t="str">
        <f>+'1小網８号'!A20</f>
        <v>令和９年３月</v>
      </c>
      <c r="B20" s="21">
        <f t="shared" si="4"/>
        <v>105</v>
      </c>
      <c r="C20" s="211"/>
      <c r="D20" s="229">
        <f t="shared" si="1"/>
        <v>1</v>
      </c>
      <c r="E20" s="221">
        <f t="shared" si="0"/>
        <v>0</v>
      </c>
      <c r="F20" s="21">
        <f>'電気【※記入(変更)しない】'!$AA$51</f>
        <v>50</v>
      </c>
      <c r="G20" s="211"/>
      <c r="H20" s="221">
        <f t="shared" si="2"/>
        <v>0</v>
      </c>
      <c r="I20" s="222">
        <f t="shared" si="3"/>
        <v>0</v>
      </c>
    </row>
    <row r="21" spans="1:10" ht="18" customHeight="1" thickBot="1">
      <c r="A21" s="26" t="s">
        <v>141</v>
      </c>
      <c r="B21" s="27"/>
      <c r="C21" s="28"/>
      <c r="D21" s="28"/>
      <c r="E21" s="29"/>
      <c r="F21" s="30">
        <f>SUM(F9:F20)</f>
        <v>600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309</v>
      </c>
    </row>
    <row r="3" spans="1:9" ht="18" customHeight="1">
      <c r="A3" s="1" t="s">
        <v>239</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231</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供給価格算定書【自動転記】!C49</f>
        <v>7</v>
      </c>
      <c r="C9" s="211"/>
      <c r="D9" s="228">
        <f>(185-85)/100</f>
        <v>1</v>
      </c>
      <c r="E9" s="221">
        <f t="shared" ref="E9:E20" si="0">IF(F9=0,B9*C9*D9*0.5,B9*C9*D9)</f>
        <v>0</v>
      </c>
      <c r="F9" s="21">
        <f>'電気【※記入(変更)しない】'!$E$52</f>
        <v>30</v>
      </c>
      <c r="G9" s="211"/>
      <c r="H9" s="221">
        <f>F9*G9</f>
        <v>0</v>
      </c>
      <c r="I9" s="222">
        <f>ROUNDDOWN(SUM(E9,H9),0)</f>
        <v>0</v>
      </c>
    </row>
    <row r="10" spans="1:9" ht="18" customHeight="1">
      <c r="A10" s="54" t="str">
        <f>+'1小網８号'!A10</f>
        <v>令和８年５月</v>
      </c>
      <c r="B10" s="21">
        <f>B9</f>
        <v>7</v>
      </c>
      <c r="C10" s="211"/>
      <c r="D10" s="228">
        <f t="shared" ref="D10:D20" si="1">(185-85)/100</f>
        <v>1</v>
      </c>
      <c r="E10" s="221">
        <f t="shared" si="0"/>
        <v>0</v>
      </c>
      <c r="F10" s="21">
        <f>'電気【※記入(変更)しない】'!$G$52</f>
        <v>30</v>
      </c>
      <c r="G10" s="211"/>
      <c r="H10" s="221">
        <f t="shared" ref="H10:H20" si="2">F10*G10</f>
        <v>0</v>
      </c>
      <c r="I10" s="222">
        <f t="shared" ref="I10:I20" si="3">ROUNDDOWN(SUM(E10,H10),0)</f>
        <v>0</v>
      </c>
    </row>
    <row r="11" spans="1:9" ht="18" customHeight="1">
      <c r="A11" s="54" t="str">
        <f>+'1小網８号'!A11</f>
        <v>令和８年６月</v>
      </c>
      <c r="B11" s="21">
        <f t="shared" ref="B11:B20" si="4">B10</f>
        <v>7</v>
      </c>
      <c r="C11" s="211"/>
      <c r="D11" s="228">
        <f t="shared" si="1"/>
        <v>1</v>
      </c>
      <c r="E11" s="221">
        <f t="shared" si="0"/>
        <v>0</v>
      </c>
      <c r="F11" s="21">
        <f>'電気【※記入(変更)しない】'!$I$52</f>
        <v>30</v>
      </c>
      <c r="G11" s="211"/>
      <c r="H11" s="221">
        <f t="shared" si="2"/>
        <v>0</v>
      </c>
      <c r="I11" s="222">
        <f t="shared" si="3"/>
        <v>0</v>
      </c>
    </row>
    <row r="12" spans="1:9" ht="18" customHeight="1">
      <c r="A12" s="54" t="str">
        <f>+'1小網８号'!A12</f>
        <v>令和８年７月</v>
      </c>
      <c r="B12" s="21">
        <f t="shared" si="4"/>
        <v>7</v>
      </c>
      <c r="C12" s="211"/>
      <c r="D12" s="228">
        <f t="shared" si="1"/>
        <v>1</v>
      </c>
      <c r="E12" s="221">
        <f t="shared" si="0"/>
        <v>0</v>
      </c>
      <c r="F12" s="21">
        <f>'電気【※記入(変更)しない】'!$K$52</f>
        <v>30</v>
      </c>
      <c r="G12" s="211"/>
      <c r="H12" s="221">
        <f t="shared" si="2"/>
        <v>0</v>
      </c>
      <c r="I12" s="222">
        <f t="shared" si="3"/>
        <v>0</v>
      </c>
    </row>
    <row r="13" spans="1:9" ht="18" customHeight="1">
      <c r="A13" s="54" t="str">
        <f>+'1小網８号'!A13</f>
        <v>令和８年８月</v>
      </c>
      <c r="B13" s="21">
        <f t="shared" si="4"/>
        <v>7</v>
      </c>
      <c r="C13" s="211"/>
      <c r="D13" s="228">
        <f t="shared" si="1"/>
        <v>1</v>
      </c>
      <c r="E13" s="221">
        <f t="shared" si="0"/>
        <v>0</v>
      </c>
      <c r="F13" s="21">
        <f>'電気【※記入(変更)しない】'!$M$52</f>
        <v>30</v>
      </c>
      <c r="G13" s="211"/>
      <c r="H13" s="221">
        <f t="shared" si="2"/>
        <v>0</v>
      </c>
      <c r="I13" s="222">
        <f t="shared" si="3"/>
        <v>0</v>
      </c>
    </row>
    <row r="14" spans="1:9" ht="18" customHeight="1">
      <c r="A14" s="54" t="str">
        <f>+'1小網８号'!A14</f>
        <v>令和８年９月</v>
      </c>
      <c r="B14" s="21">
        <f t="shared" si="4"/>
        <v>7</v>
      </c>
      <c r="C14" s="211"/>
      <c r="D14" s="228">
        <f t="shared" si="1"/>
        <v>1</v>
      </c>
      <c r="E14" s="221">
        <f t="shared" si="0"/>
        <v>0</v>
      </c>
      <c r="F14" s="21">
        <f>'電気【※記入(変更)しない】'!$O$52</f>
        <v>30</v>
      </c>
      <c r="G14" s="211"/>
      <c r="H14" s="221">
        <f t="shared" si="2"/>
        <v>0</v>
      </c>
      <c r="I14" s="222">
        <f t="shared" si="3"/>
        <v>0</v>
      </c>
    </row>
    <row r="15" spans="1:9" ht="18" customHeight="1">
      <c r="A15" s="54" t="str">
        <f>+'1小網８号'!A15</f>
        <v>令和８年１０月</v>
      </c>
      <c r="B15" s="21">
        <f t="shared" si="4"/>
        <v>7</v>
      </c>
      <c r="C15" s="211"/>
      <c r="D15" s="228">
        <f t="shared" si="1"/>
        <v>1</v>
      </c>
      <c r="E15" s="221">
        <f t="shared" si="0"/>
        <v>0</v>
      </c>
      <c r="F15" s="21">
        <f>'電気【※記入(変更)しない】'!$Q$52</f>
        <v>30</v>
      </c>
      <c r="G15" s="211"/>
      <c r="H15" s="221">
        <f t="shared" si="2"/>
        <v>0</v>
      </c>
      <c r="I15" s="222">
        <f t="shared" si="3"/>
        <v>0</v>
      </c>
    </row>
    <row r="16" spans="1:9" ht="18" customHeight="1">
      <c r="A16" s="54" t="str">
        <f>+'1小網８号'!A16</f>
        <v>令和８年１１月</v>
      </c>
      <c r="B16" s="21">
        <f t="shared" si="4"/>
        <v>7</v>
      </c>
      <c r="C16" s="211"/>
      <c r="D16" s="228">
        <f t="shared" si="1"/>
        <v>1</v>
      </c>
      <c r="E16" s="221">
        <f t="shared" si="0"/>
        <v>0</v>
      </c>
      <c r="F16" s="21">
        <f>'電気【※記入(変更)しない】'!$S$52</f>
        <v>30</v>
      </c>
      <c r="G16" s="211"/>
      <c r="H16" s="221">
        <f t="shared" si="2"/>
        <v>0</v>
      </c>
      <c r="I16" s="222">
        <f t="shared" si="3"/>
        <v>0</v>
      </c>
    </row>
    <row r="17" spans="1:10" ht="18" customHeight="1">
      <c r="A17" s="54" t="str">
        <f>+'1小網８号'!A17</f>
        <v>令和８年１２月</v>
      </c>
      <c r="B17" s="21">
        <f t="shared" si="4"/>
        <v>7</v>
      </c>
      <c r="C17" s="211"/>
      <c r="D17" s="228">
        <f t="shared" si="1"/>
        <v>1</v>
      </c>
      <c r="E17" s="221">
        <f t="shared" si="0"/>
        <v>0</v>
      </c>
      <c r="F17" s="21">
        <f>'電気【※記入(変更)しない】'!$U$52</f>
        <v>30</v>
      </c>
      <c r="G17" s="211"/>
      <c r="H17" s="221">
        <f t="shared" si="2"/>
        <v>0</v>
      </c>
      <c r="I17" s="222">
        <f t="shared" si="3"/>
        <v>0</v>
      </c>
    </row>
    <row r="18" spans="1:10" ht="18" customHeight="1">
      <c r="A18" s="54" t="str">
        <f>+'1小網８号'!A18</f>
        <v>令和９年１月</v>
      </c>
      <c r="B18" s="21">
        <f t="shared" si="4"/>
        <v>7</v>
      </c>
      <c r="C18" s="211"/>
      <c r="D18" s="228">
        <f t="shared" si="1"/>
        <v>1</v>
      </c>
      <c r="E18" s="221">
        <f t="shared" si="0"/>
        <v>0</v>
      </c>
      <c r="F18" s="21">
        <f>'電気【※記入(変更)しない】'!$W$52</f>
        <v>30</v>
      </c>
      <c r="G18" s="211"/>
      <c r="H18" s="221">
        <f t="shared" si="2"/>
        <v>0</v>
      </c>
      <c r="I18" s="222">
        <f t="shared" si="3"/>
        <v>0</v>
      </c>
    </row>
    <row r="19" spans="1:10" ht="18" customHeight="1">
      <c r="A19" s="54" t="str">
        <f>+'1小網８号'!A19</f>
        <v>令和９年２月</v>
      </c>
      <c r="B19" s="21">
        <f t="shared" si="4"/>
        <v>7</v>
      </c>
      <c r="C19" s="211"/>
      <c r="D19" s="228">
        <f t="shared" si="1"/>
        <v>1</v>
      </c>
      <c r="E19" s="221">
        <f t="shared" si="0"/>
        <v>0</v>
      </c>
      <c r="F19" s="21">
        <f>'電気【※記入(変更)しない】'!$Y$52</f>
        <v>30</v>
      </c>
      <c r="G19" s="211"/>
      <c r="H19" s="221">
        <f t="shared" si="2"/>
        <v>0</v>
      </c>
      <c r="I19" s="222">
        <f t="shared" si="3"/>
        <v>0</v>
      </c>
    </row>
    <row r="20" spans="1:10" ht="18" customHeight="1" thickBot="1">
      <c r="A20" s="54" t="str">
        <f>+'1小網８号'!A20</f>
        <v>令和９年３月</v>
      </c>
      <c r="B20" s="21">
        <f t="shared" si="4"/>
        <v>7</v>
      </c>
      <c r="C20" s="211"/>
      <c r="D20" s="229">
        <f t="shared" si="1"/>
        <v>1</v>
      </c>
      <c r="E20" s="221">
        <f t="shared" si="0"/>
        <v>0</v>
      </c>
      <c r="F20" s="21">
        <f>'電気【※記入(変更)しない】'!$AA$52</f>
        <v>30</v>
      </c>
      <c r="G20" s="211"/>
      <c r="H20" s="221">
        <f t="shared" si="2"/>
        <v>0</v>
      </c>
      <c r="I20" s="222">
        <f t="shared" si="3"/>
        <v>0</v>
      </c>
    </row>
    <row r="21" spans="1:10" ht="18" customHeight="1" thickBot="1">
      <c r="A21" s="26" t="s">
        <v>141</v>
      </c>
      <c r="B21" s="27"/>
      <c r="C21" s="28"/>
      <c r="D21" s="28"/>
      <c r="E21" s="29"/>
      <c r="F21" s="30">
        <f>SUM(F9:F20)</f>
        <v>360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2" width="9" style="1"/>
    <col min="16383" max="16384" width="9" style="1" customWidth="1"/>
  </cols>
  <sheetData>
    <row r="1" spans="1:9" ht="3.75" customHeight="1" thickBot="1"/>
    <row r="2" spans="1:9" ht="27" customHeight="1" thickBot="1">
      <c r="A2" s="72" t="s">
        <v>249</v>
      </c>
      <c r="E2" s="48"/>
      <c r="I2" s="238" t="s">
        <v>310</v>
      </c>
    </row>
    <row r="3" spans="1:9" ht="18" customHeight="1">
      <c r="A3" s="1" t="s">
        <v>240</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供給価格算定書【自動転記】!C50</f>
        <v>20</v>
      </c>
      <c r="C9" s="211"/>
      <c r="D9" s="218" t="s">
        <v>34</v>
      </c>
      <c r="E9" s="219">
        <f>IF(F9=0,C9*0.5,C9)</f>
        <v>0</v>
      </c>
      <c r="F9" s="21">
        <f>'電気【※記入(変更)しない】'!E$53</f>
        <v>220</v>
      </c>
      <c r="G9" s="211"/>
      <c r="H9" s="221">
        <f>F9*G9</f>
        <v>0</v>
      </c>
      <c r="I9" s="222">
        <f t="shared" ref="I9:I20" si="0">ROUNDDOWN(SUM(E9,H9),0)</f>
        <v>0</v>
      </c>
    </row>
    <row r="10" spans="1:9" ht="18" customHeight="1">
      <c r="A10" s="54" t="str">
        <f>+'1小網８号'!A10</f>
        <v>令和８年５月</v>
      </c>
      <c r="B10" s="21">
        <f>B9</f>
        <v>20</v>
      </c>
      <c r="C10" s="211"/>
      <c r="D10" s="218" t="s">
        <v>34</v>
      </c>
      <c r="E10" s="219">
        <f t="shared" ref="E10:E20" si="1">IF(F10=0,C10*0.5,C10)</f>
        <v>0</v>
      </c>
      <c r="F10" s="21">
        <f>'電気【※記入(変更)しない】'!G$53</f>
        <v>220</v>
      </c>
      <c r="G10" s="211"/>
      <c r="H10" s="221">
        <f t="shared" ref="H10:H20" si="2">F10*G10</f>
        <v>0</v>
      </c>
      <c r="I10" s="222">
        <f t="shared" si="0"/>
        <v>0</v>
      </c>
    </row>
    <row r="11" spans="1:9" ht="18" customHeight="1">
      <c r="A11" s="54" t="str">
        <f>+'1小網８号'!A11</f>
        <v>令和８年６月</v>
      </c>
      <c r="B11" s="21">
        <f t="shared" ref="B11:B20" si="3">B10</f>
        <v>20</v>
      </c>
      <c r="C11" s="211"/>
      <c r="D11" s="218" t="s">
        <v>34</v>
      </c>
      <c r="E11" s="219">
        <f t="shared" si="1"/>
        <v>0</v>
      </c>
      <c r="F11" s="21">
        <f>'電気【※記入(変更)しない】'!I$53</f>
        <v>220</v>
      </c>
      <c r="G11" s="211"/>
      <c r="H11" s="221">
        <f t="shared" si="2"/>
        <v>0</v>
      </c>
      <c r="I11" s="222">
        <f t="shared" si="0"/>
        <v>0</v>
      </c>
    </row>
    <row r="12" spans="1:9" ht="18" customHeight="1">
      <c r="A12" s="54" t="str">
        <f>+'1小網８号'!A12</f>
        <v>令和８年７月</v>
      </c>
      <c r="B12" s="21">
        <f t="shared" si="3"/>
        <v>20</v>
      </c>
      <c r="C12" s="211"/>
      <c r="D12" s="218" t="s">
        <v>34</v>
      </c>
      <c r="E12" s="219">
        <f t="shared" si="1"/>
        <v>0</v>
      </c>
      <c r="F12" s="21">
        <f>'電気【※記入(変更)しない】'!K$53</f>
        <v>220</v>
      </c>
      <c r="G12" s="211"/>
      <c r="H12" s="221">
        <f t="shared" si="2"/>
        <v>0</v>
      </c>
      <c r="I12" s="222">
        <f t="shared" si="0"/>
        <v>0</v>
      </c>
    </row>
    <row r="13" spans="1:9" ht="18" customHeight="1">
      <c r="A13" s="54" t="str">
        <f>+'1小網８号'!A13</f>
        <v>令和８年８月</v>
      </c>
      <c r="B13" s="21">
        <f t="shared" si="3"/>
        <v>20</v>
      </c>
      <c r="C13" s="211"/>
      <c r="D13" s="218" t="s">
        <v>34</v>
      </c>
      <c r="E13" s="219">
        <f t="shared" si="1"/>
        <v>0</v>
      </c>
      <c r="F13" s="21">
        <f>'電気【※記入(変更)しない】'!M$53</f>
        <v>220</v>
      </c>
      <c r="G13" s="211"/>
      <c r="H13" s="221">
        <f t="shared" si="2"/>
        <v>0</v>
      </c>
      <c r="I13" s="222">
        <f t="shared" si="0"/>
        <v>0</v>
      </c>
    </row>
    <row r="14" spans="1:9" ht="18" customHeight="1">
      <c r="A14" s="54" t="str">
        <f>+'1小網８号'!A14</f>
        <v>令和８年９月</v>
      </c>
      <c r="B14" s="21">
        <f t="shared" si="3"/>
        <v>20</v>
      </c>
      <c r="C14" s="211"/>
      <c r="D14" s="218" t="s">
        <v>34</v>
      </c>
      <c r="E14" s="219">
        <f t="shared" si="1"/>
        <v>0</v>
      </c>
      <c r="F14" s="21">
        <f>'電気【※記入(変更)しない】'!O$53</f>
        <v>220</v>
      </c>
      <c r="G14" s="211"/>
      <c r="H14" s="221">
        <f t="shared" si="2"/>
        <v>0</v>
      </c>
      <c r="I14" s="222">
        <f t="shared" si="0"/>
        <v>0</v>
      </c>
    </row>
    <row r="15" spans="1:9" ht="18" customHeight="1">
      <c r="A15" s="54" t="str">
        <f>+'1小網８号'!A15</f>
        <v>令和８年１０月</v>
      </c>
      <c r="B15" s="21">
        <f t="shared" si="3"/>
        <v>20</v>
      </c>
      <c r="C15" s="211"/>
      <c r="D15" s="218" t="s">
        <v>34</v>
      </c>
      <c r="E15" s="219">
        <f t="shared" si="1"/>
        <v>0</v>
      </c>
      <c r="F15" s="21">
        <f>'電気【※記入(変更)しない】'!Q$53</f>
        <v>220</v>
      </c>
      <c r="G15" s="211"/>
      <c r="H15" s="221">
        <f t="shared" si="2"/>
        <v>0</v>
      </c>
      <c r="I15" s="222">
        <f t="shared" si="0"/>
        <v>0</v>
      </c>
    </row>
    <row r="16" spans="1:9" ht="18" customHeight="1">
      <c r="A16" s="54" t="str">
        <f>+'1小網８号'!A16</f>
        <v>令和８年１１月</v>
      </c>
      <c r="B16" s="21">
        <f t="shared" si="3"/>
        <v>20</v>
      </c>
      <c r="C16" s="211"/>
      <c r="D16" s="218" t="s">
        <v>34</v>
      </c>
      <c r="E16" s="219">
        <f t="shared" si="1"/>
        <v>0</v>
      </c>
      <c r="F16" s="21">
        <f>'電気【※記入(変更)しない】'!S$53</f>
        <v>220</v>
      </c>
      <c r="G16" s="211"/>
      <c r="H16" s="221">
        <f t="shared" si="2"/>
        <v>0</v>
      </c>
      <c r="I16" s="222">
        <f t="shared" si="0"/>
        <v>0</v>
      </c>
    </row>
    <row r="17" spans="1:10" ht="18" customHeight="1">
      <c r="A17" s="54" t="str">
        <f>+'1小網８号'!A17</f>
        <v>令和８年１２月</v>
      </c>
      <c r="B17" s="21">
        <f t="shared" si="3"/>
        <v>20</v>
      </c>
      <c r="C17" s="211"/>
      <c r="D17" s="218" t="s">
        <v>34</v>
      </c>
      <c r="E17" s="219">
        <f t="shared" si="1"/>
        <v>0</v>
      </c>
      <c r="F17" s="21">
        <f>'電気【※記入(変更)しない】'!U$53</f>
        <v>220</v>
      </c>
      <c r="G17" s="211"/>
      <c r="H17" s="221">
        <f t="shared" si="2"/>
        <v>0</v>
      </c>
      <c r="I17" s="222">
        <f t="shared" si="0"/>
        <v>0</v>
      </c>
    </row>
    <row r="18" spans="1:10" ht="18" customHeight="1">
      <c r="A18" s="54" t="str">
        <f>+'1小網８号'!A18</f>
        <v>令和９年１月</v>
      </c>
      <c r="B18" s="21">
        <f t="shared" si="3"/>
        <v>20</v>
      </c>
      <c r="C18" s="211"/>
      <c r="D18" s="218" t="s">
        <v>34</v>
      </c>
      <c r="E18" s="219">
        <f t="shared" si="1"/>
        <v>0</v>
      </c>
      <c r="F18" s="21">
        <f>'電気【※記入(変更)しない】'!W$53</f>
        <v>220</v>
      </c>
      <c r="G18" s="211"/>
      <c r="H18" s="221">
        <f t="shared" si="2"/>
        <v>0</v>
      </c>
      <c r="I18" s="222">
        <f t="shared" si="0"/>
        <v>0</v>
      </c>
    </row>
    <row r="19" spans="1:10" ht="18" customHeight="1">
      <c r="A19" s="54" t="str">
        <f>+'1小網８号'!A19</f>
        <v>令和９年２月</v>
      </c>
      <c r="B19" s="21">
        <f t="shared" si="3"/>
        <v>20</v>
      </c>
      <c r="C19" s="211"/>
      <c r="D19" s="218" t="s">
        <v>34</v>
      </c>
      <c r="E19" s="219">
        <f t="shared" si="1"/>
        <v>0</v>
      </c>
      <c r="F19" s="21">
        <f>'電気【※記入(変更)しない】'!Y$53</f>
        <v>220</v>
      </c>
      <c r="G19" s="211"/>
      <c r="H19" s="221">
        <f t="shared" si="2"/>
        <v>0</v>
      </c>
      <c r="I19" s="222">
        <f t="shared" si="0"/>
        <v>0</v>
      </c>
    </row>
    <row r="20" spans="1:10" ht="18" customHeight="1" thickBot="1">
      <c r="A20" s="54" t="str">
        <f>+'1小網８号'!A20</f>
        <v>令和９年３月</v>
      </c>
      <c r="B20" s="21">
        <f t="shared" si="3"/>
        <v>20</v>
      </c>
      <c r="C20" s="211"/>
      <c r="D20" s="220" t="s">
        <v>34</v>
      </c>
      <c r="E20" s="219">
        <f t="shared" si="1"/>
        <v>0</v>
      </c>
      <c r="F20" s="21">
        <f>'電気【※記入(変更)しない】'!AA$53</f>
        <v>220</v>
      </c>
      <c r="G20" s="211"/>
      <c r="H20" s="221">
        <f t="shared" si="2"/>
        <v>0</v>
      </c>
      <c r="I20" s="222">
        <f t="shared" si="0"/>
        <v>0</v>
      </c>
    </row>
    <row r="21" spans="1:10" ht="18" customHeight="1" thickBot="1">
      <c r="A21" s="26" t="s">
        <v>141</v>
      </c>
      <c r="B21" s="27"/>
      <c r="C21" s="28"/>
      <c r="D21" s="28"/>
      <c r="E21" s="50"/>
      <c r="F21" s="30">
        <f>SUM(F9:F20)</f>
        <v>2640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268</v>
      </c>
    </row>
    <row r="3" spans="1:9" ht="18" customHeight="1">
      <c r="A3" s="1" t="s">
        <v>154</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
        <v>250</v>
      </c>
      <c r="B9" s="212">
        <f>供給価格算定書【自動転記】!C5</f>
        <v>30</v>
      </c>
      <c r="C9" s="211"/>
      <c r="D9" s="218" t="s">
        <v>34</v>
      </c>
      <c r="E9" s="219">
        <f>IF(F9=0,C9*0.5,C9)</f>
        <v>0</v>
      </c>
      <c r="F9" s="21">
        <f>'電気【※記入(変更)しない】'!E$8</f>
        <v>1</v>
      </c>
      <c r="G9" s="211"/>
      <c r="H9" s="221">
        <f>F9*G9</f>
        <v>0</v>
      </c>
      <c r="I9" s="222">
        <f t="shared" ref="I9:I20" si="0">ROUNDDOWN(SUM(E9,H9),0)</f>
        <v>0</v>
      </c>
    </row>
    <row r="10" spans="1:9" ht="18" customHeight="1">
      <c r="A10" s="54" t="s">
        <v>251</v>
      </c>
      <c r="B10" s="21">
        <f>B9</f>
        <v>30</v>
      </c>
      <c r="C10" s="211"/>
      <c r="D10" s="218" t="s">
        <v>34</v>
      </c>
      <c r="E10" s="219">
        <f t="shared" ref="E10:E20" si="1">IF(F10=0,C10*0.5,C10)</f>
        <v>0</v>
      </c>
      <c r="F10" s="21">
        <f>'電気【※記入(変更)しない】'!G$8</f>
        <v>1</v>
      </c>
      <c r="G10" s="211"/>
      <c r="H10" s="221">
        <f t="shared" ref="H10:H20" si="2">F10*G10</f>
        <v>0</v>
      </c>
      <c r="I10" s="222">
        <f t="shared" si="0"/>
        <v>0</v>
      </c>
    </row>
    <row r="11" spans="1:9" ht="18" customHeight="1">
      <c r="A11" s="54" t="s">
        <v>252</v>
      </c>
      <c r="B11" s="21">
        <f t="shared" ref="B11:B20" si="3">B10</f>
        <v>30</v>
      </c>
      <c r="C11" s="211"/>
      <c r="D11" s="218" t="s">
        <v>34</v>
      </c>
      <c r="E11" s="219">
        <f t="shared" si="1"/>
        <v>0</v>
      </c>
      <c r="F11" s="21">
        <f>'電気【※記入(変更)しない】'!I$8</f>
        <v>1</v>
      </c>
      <c r="G11" s="211"/>
      <c r="H11" s="221">
        <f t="shared" si="2"/>
        <v>0</v>
      </c>
      <c r="I11" s="222">
        <f t="shared" si="0"/>
        <v>0</v>
      </c>
    </row>
    <row r="12" spans="1:9" ht="18" customHeight="1">
      <c r="A12" s="54" t="s">
        <v>253</v>
      </c>
      <c r="B12" s="21">
        <f t="shared" si="3"/>
        <v>30</v>
      </c>
      <c r="C12" s="211"/>
      <c r="D12" s="218" t="s">
        <v>34</v>
      </c>
      <c r="E12" s="219">
        <f t="shared" si="1"/>
        <v>0</v>
      </c>
      <c r="F12" s="21">
        <f>'電気【※記入(変更)しない】'!K$8</f>
        <v>1</v>
      </c>
      <c r="G12" s="211"/>
      <c r="H12" s="221">
        <f t="shared" si="2"/>
        <v>0</v>
      </c>
      <c r="I12" s="222">
        <f t="shared" si="0"/>
        <v>0</v>
      </c>
    </row>
    <row r="13" spans="1:9" ht="18" customHeight="1">
      <c r="A13" s="54" t="s">
        <v>254</v>
      </c>
      <c r="B13" s="21">
        <f t="shared" si="3"/>
        <v>30</v>
      </c>
      <c r="C13" s="211"/>
      <c r="D13" s="218" t="s">
        <v>34</v>
      </c>
      <c r="E13" s="219">
        <f t="shared" si="1"/>
        <v>0</v>
      </c>
      <c r="F13" s="21">
        <f>'電気【※記入(変更)しない】'!M$8</f>
        <v>1</v>
      </c>
      <c r="G13" s="211"/>
      <c r="H13" s="221">
        <f t="shared" si="2"/>
        <v>0</v>
      </c>
      <c r="I13" s="222">
        <f t="shared" si="0"/>
        <v>0</v>
      </c>
    </row>
    <row r="14" spans="1:9" ht="18" customHeight="1">
      <c r="A14" s="54" t="s">
        <v>255</v>
      </c>
      <c r="B14" s="21">
        <f t="shared" si="3"/>
        <v>30</v>
      </c>
      <c r="C14" s="211"/>
      <c r="D14" s="218" t="s">
        <v>34</v>
      </c>
      <c r="E14" s="219">
        <f t="shared" si="1"/>
        <v>0</v>
      </c>
      <c r="F14" s="21">
        <f>'電気【※記入(変更)しない】'!O$8</f>
        <v>1</v>
      </c>
      <c r="G14" s="211"/>
      <c r="H14" s="221">
        <f t="shared" si="2"/>
        <v>0</v>
      </c>
      <c r="I14" s="222">
        <f t="shared" si="0"/>
        <v>0</v>
      </c>
    </row>
    <row r="15" spans="1:9" ht="18" customHeight="1">
      <c r="A15" s="54" t="s">
        <v>256</v>
      </c>
      <c r="B15" s="21">
        <f t="shared" si="3"/>
        <v>30</v>
      </c>
      <c r="C15" s="211"/>
      <c r="D15" s="218" t="s">
        <v>34</v>
      </c>
      <c r="E15" s="219">
        <f t="shared" si="1"/>
        <v>0</v>
      </c>
      <c r="F15" s="21">
        <f>'電気【※記入(変更)しない】'!Q$8</f>
        <v>1</v>
      </c>
      <c r="G15" s="211"/>
      <c r="H15" s="221">
        <f t="shared" si="2"/>
        <v>0</v>
      </c>
      <c r="I15" s="222">
        <f t="shared" si="0"/>
        <v>0</v>
      </c>
    </row>
    <row r="16" spans="1:9" ht="18" customHeight="1">
      <c r="A16" s="54" t="s">
        <v>257</v>
      </c>
      <c r="B16" s="21">
        <f t="shared" si="3"/>
        <v>30</v>
      </c>
      <c r="C16" s="211"/>
      <c r="D16" s="218" t="s">
        <v>34</v>
      </c>
      <c r="E16" s="219">
        <f t="shared" si="1"/>
        <v>0</v>
      </c>
      <c r="F16" s="21">
        <f>'電気【※記入(変更)しない】'!S$8</f>
        <v>1</v>
      </c>
      <c r="G16" s="211"/>
      <c r="H16" s="221">
        <f t="shared" si="2"/>
        <v>0</v>
      </c>
      <c r="I16" s="222">
        <f t="shared" si="0"/>
        <v>0</v>
      </c>
    </row>
    <row r="17" spans="1:10" ht="18" customHeight="1">
      <c r="A17" s="54" t="s">
        <v>258</v>
      </c>
      <c r="B17" s="21">
        <f t="shared" si="3"/>
        <v>30</v>
      </c>
      <c r="C17" s="211"/>
      <c r="D17" s="218" t="s">
        <v>34</v>
      </c>
      <c r="E17" s="219">
        <f t="shared" si="1"/>
        <v>0</v>
      </c>
      <c r="F17" s="21">
        <f>'電気【※記入(変更)しない】'!U$8</f>
        <v>1</v>
      </c>
      <c r="G17" s="211"/>
      <c r="H17" s="221">
        <f t="shared" si="2"/>
        <v>0</v>
      </c>
      <c r="I17" s="222">
        <f t="shared" si="0"/>
        <v>0</v>
      </c>
    </row>
    <row r="18" spans="1:10" ht="18" customHeight="1">
      <c r="A18" s="54" t="s">
        <v>259</v>
      </c>
      <c r="B18" s="21">
        <f t="shared" si="3"/>
        <v>30</v>
      </c>
      <c r="C18" s="211"/>
      <c r="D18" s="218" t="s">
        <v>34</v>
      </c>
      <c r="E18" s="219">
        <f t="shared" si="1"/>
        <v>0</v>
      </c>
      <c r="F18" s="21">
        <f>'電気【※記入(変更)しない】'!W$8</f>
        <v>1</v>
      </c>
      <c r="G18" s="211"/>
      <c r="H18" s="221">
        <f t="shared" si="2"/>
        <v>0</v>
      </c>
      <c r="I18" s="222">
        <f t="shared" si="0"/>
        <v>0</v>
      </c>
    </row>
    <row r="19" spans="1:10" ht="18" customHeight="1">
      <c r="A19" s="54" t="s">
        <v>260</v>
      </c>
      <c r="B19" s="21">
        <f t="shared" si="3"/>
        <v>30</v>
      </c>
      <c r="C19" s="211"/>
      <c r="D19" s="218" t="s">
        <v>34</v>
      </c>
      <c r="E19" s="219">
        <f t="shared" si="1"/>
        <v>0</v>
      </c>
      <c r="F19" s="21">
        <f>'電気【※記入(変更)しない】'!Y$8</f>
        <v>1</v>
      </c>
      <c r="G19" s="211"/>
      <c r="H19" s="221">
        <f t="shared" si="2"/>
        <v>0</v>
      </c>
      <c r="I19" s="222">
        <f t="shared" si="0"/>
        <v>0</v>
      </c>
    </row>
    <row r="20" spans="1:10" ht="18" customHeight="1" thickBot="1">
      <c r="A20" s="54" t="s">
        <v>261</v>
      </c>
      <c r="B20" s="21">
        <f t="shared" si="3"/>
        <v>30</v>
      </c>
      <c r="C20" s="211"/>
      <c r="D20" s="220" t="s">
        <v>34</v>
      </c>
      <c r="E20" s="219">
        <f t="shared" si="1"/>
        <v>0</v>
      </c>
      <c r="F20" s="21">
        <f>'電気【※記入(変更)しない】'!AA$8</f>
        <v>1</v>
      </c>
      <c r="G20" s="211"/>
      <c r="H20" s="221">
        <f t="shared" si="2"/>
        <v>0</v>
      </c>
      <c r="I20" s="222">
        <f t="shared" si="0"/>
        <v>0</v>
      </c>
    </row>
    <row r="21" spans="1:10" ht="18" customHeight="1" thickBot="1">
      <c r="A21" s="26" t="s">
        <v>141</v>
      </c>
      <c r="B21" s="27"/>
      <c r="C21" s="28"/>
      <c r="D21" s="28"/>
      <c r="E21" s="50"/>
      <c r="F21" s="30">
        <f>SUM(F9:F20)</f>
        <v>12</v>
      </c>
      <c r="G21" s="28"/>
      <c r="H21" s="223"/>
      <c r="I21" s="224">
        <f>SUM(I9:I20)</f>
        <v>0</v>
      </c>
      <c r="J21" s="32" t="s">
        <v>142</v>
      </c>
    </row>
    <row r="22" spans="1:10" ht="3.75" customHeight="1" thickBot="1">
      <c r="A22" s="33"/>
      <c r="F22" s="283"/>
      <c r="G22" s="28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3">
    <mergeCell ref="A30:I30"/>
    <mergeCell ref="A5:A8"/>
    <mergeCell ref="B5:E5"/>
    <mergeCell ref="F5:H5"/>
    <mergeCell ref="I5:I6"/>
    <mergeCell ref="F23:G23"/>
    <mergeCell ref="G24:H24"/>
    <mergeCell ref="A25:I25"/>
    <mergeCell ref="A26:I26"/>
    <mergeCell ref="A27:I27"/>
    <mergeCell ref="A29:I29"/>
    <mergeCell ref="A28:I28"/>
    <mergeCell ref="F22:G22"/>
  </mergeCells>
  <phoneticPr fontId="3"/>
  <pageMargins left="0.70866141732283472" right="0.51181102362204722" top="0.74803149606299213" bottom="0.74803149606299213" header="0.31496062992125984" footer="0.31496062992125984"/>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311</v>
      </c>
    </row>
    <row r="3" spans="1:9" ht="18" customHeight="1">
      <c r="A3" s="1" t="s">
        <v>241</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69">
        <f>供給価格算定書【自動転記】!C51</f>
        <v>0.5</v>
      </c>
      <c r="C9" s="211"/>
      <c r="D9" s="228">
        <v>1</v>
      </c>
      <c r="E9" s="221">
        <f>IF(F9=0,B9*C9*D9*0.5,B9*C9*D9)</f>
        <v>0</v>
      </c>
      <c r="F9" s="21">
        <f>'電気【※記入(変更)しない】'!$E$54</f>
        <v>50</v>
      </c>
      <c r="G9" s="211"/>
      <c r="H9" s="221">
        <f>F9*G9</f>
        <v>0</v>
      </c>
      <c r="I9" s="222">
        <f>ROUNDDOWN(SUM(E9,H9),0)</f>
        <v>0</v>
      </c>
    </row>
    <row r="10" spans="1:9" ht="18" customHeight="1">
      <c r="A10" s="54" t="str">
        <f>+'1小網８号'!A10</f>
        <v>令和８年５月</v>
      </c>
      <c r="B10" s="69">
        <f>B9</f>
        <v>0.5</v>
      </c>
      <c r="C10" s="211"/>
      <c r="D10" s="228">
        <v>1</v>
      </c>
      <c r="E10" s="221">
        <f t="shared" ref="E10:E20" si="0">IF(F10=0,B10*C10*D10*0.5,B10*C10*D10)</f>
        <v>0</v>
      </c>
      <c r="F10" s="21">
        <f>'電気【※記入(変更)しない】'!$G$54</f>
        <v>50</v>
      </c>
      <c r="G10" s="211"/>
      <c r="H10" s="221">
        <f t="shared" ref="H10:H20" si="1">F10*G10</f>
        <v>0</v>
      </c>
      <c r="I10" s="222">
        <f t="shared" ref="I10:I20" si="2">ROUNDDOWN(SUM(E10,H10),0)</f>
        <v>0</v>
      </c>
    </row>
    <row r="11" spans="1:9" ht="18" customHeight="1">
      <c r="A11" s="54" t="str">
        <f>+'1小網８号'!A11</f>
        <v>令和８年６月</v>
      </c>
      <c r="B11" s="69">
        <f t="shared" ref="B11:B20" si="3">B10</f>
        <v>0.5</v>
      </c>
      <c r="C11" s="211"/>
      <c r="D11" s="228">
        <v>1</v>
      </c>
      <c r="E11" s="221">
        <f t="shared" si="0"/>
        <v>0</v>
      </c>
      <c r="F11" s="21">
        <f>'電気【※記入(変更)しない】'!$I$54</f>
        <v>50</v>
      </c>
      <c r="G11" s="211"/>
      <c r="H11" s="221">
        <f t="shared" si="1"/>
        <v>0</v>
      </c>
      <c r="I11" s="222">
        <f t="shared" si="2"/>
        <v>0</v>
      </c>
    </row>
    <row r="12" spans="1:9" ht="18" customHeight="1">
      <c r="A12" s="54" t="str">
        <f>+'1小網８号'!A12</f>
        <v>令和８年７月</v>
      </c>
      <c r="B12" s="69">
        <f t="shared" si="3"/>
        <v>0.5</v>
      </c>
      <c r="C12" s="211"/>
      <c r="D12" s="228">
        <v>1</v>
      </c>
      <c r="E12" s="221">
        <f t="shared" si="0"/>
        <v>0</v>
      </c>
      <c r="F12" s="21">
        <f>'電気【※記入(変更)しない】'!$K$54</f>
        <v>50</v>
      </c>
      <c r="G12" s="211"/>
      <c r="H12" s="221">
        <f t="shared" si="1"/>
        <v>0</v>
      </c>
      <c r="I12" s="222">
        <f t="shared" si="2"/>
        <v>0</v>
      </c>
    </row>
    <row r="13" spans="1:9" ht="18" customHeight="1">
      <c r="A13" s="54" t="str">
        <f>+'1小網８号'!A13</f>
        <v>令和８年８月</v>
      </c>
      <c r="B13" s="69">
        <f t="shared" si="3"/>
        <v>0.5</v>
      </c>
      <c r="C13" s="211"/>
      <c r="D13" s="228">
        <v>1</v>
      </c>
      <c r="E13" s="221">
        <f t="shared" si="0"/>
        <v>0</v>
      </c>
      <c r="F13" s="21">
        <f>'電気【※記入(変更)しない】'!$M$54</f>
        <v>50</v>
      </c>
      <c r="G13" s="211"/>
      <c r="H13" s="221">
        <f t="shared" si="1"/>
        <v>0</v>
      </c>
      <c r="I13" s="222">
        <f t="shared" si="2"/>
        <v>0</v>
      </c>
    </row>
    <row r="14" spans="1:9" ht="18" customHeight="1">
      <c r="A14" s="54" t="str">
        <f>+'1小網８号'!A14</f>
        <v>令和８年９月</v>
      </c>
      <c r="B14" s="69">
        <f t="shared" si="3"/>
        <v>0.5</v>
      </c>
      <c r="C14" s="211"/>
      <c r="D14" s="228">
        <v>1</v>
      </c>
      <c r="E14" s="221">
        <f t="shared" si="0"/>
        <v>0</v>
      </c>
      <c r="F14" s="21">
        <f>'電気【※記入(変更)しない】'!$O$54</f>
        <v>50</v>
      </c>
      <c r="G14" s="211"/>
      <c r="H14" s="221">
        <f t="shared" si="1"/>
        <v>0</v>
      </c>
      <c r="I14" s="222">
        <f t="shared" si="2"/>
        <v>0</v>
      </c>
    </row>
    <row r="15" spans="1:9" ht="18" customHeight="1">
      <c r="A15" s="54" t="str">
        <f>+'1小網８号'!A15</f>
        <v>令和８年１０月</v>
      </c>
      <c r="B15" s="69">
        <f t="shared" si="3"/>
        <v>0.5</v>
      </c>
      <c r="C15" s="211"/>
      <c r="D15" s="228">
        <v>1</v>
      </c>
      <c r="E15" s="221">
        <f t="shared" si="0"/>
        <v>0</v>
      </c>
      <c r="F15" s="21">
        <f>'電気【※記入(変更)しない】'!$Q$54</f>
        <v>50</v>
      </c>
      <c r="G15" s="211"/>
      <c r="H15" s="221">
        <f t="shared" si="1"/>
        <v>0</v>
      </c>
      <c r="I15" s="222">
        <f t="shared" si="2"/>
        <v>0</v>
      </c>
    </row>
    <row r="16" spans="1:9" ht="18" customHeight="1">
      <c r="A16" s="54" t="str">
        <f>+'1小網８号'!A16</f>
        <v>令和８年１１月</v>
      </c>
      <c r="B16" s="69">
        <f t="shared" si="3"/>
        <v>0.5</v>
      </c>
      <c r="C16" s="211"/>
      <c r="D16" s="228">
        <v>1</v>
      </c>
      <c r="E16" s="221">
        <f t="shared" si="0"/>
        <v>0</v>
      </c>
      <c r="F16" s="21">
        <f>'電気【※記入(変更)しない】'!$S$54</f>
        <v>50</v>
      </c>
      <c r="G16" s="211"/>
      <c r="H16" s="221">
        <f t="shared" si="1"/>
        <v>0</v>
      </c>
      <c r="I16" s="222">
        <f t="shared" si="2"/>
        <v>0</v>
      </c>
    </row>
    <row r="17" spans="1:10" ht="18" customHeight="1">
      <c r="A17" s="54" t="str">
        <f>+'1小網８号'!A17</f>
        <v>令和８年１２月</v>
      </c>
      <c r="B17" s="69">
        <f t="shared" si="3"/>
        <v>0.5</v>
      </c>
      <c r="C17" s="211"/>
      <c r="D17" s="228">
        <v>1</v>
      </c>
      <c r="E17" s="221">
        <f t="shared" si="0"/>
        <v>0</v>
      </c>
      <c r="F17" s="21">
        <f>'電気【※記入(変更)しない】'!$U$54</f>
        <v>50</v>
      </c>
      <c r="G17" s="211"/>
      <c r="H17" s="221">
        <f t="shared" si="1"/>
        <v>0</v>
      </c>
      <c r="I17" s="222">
        <f t="shared" si="2"/>
        <v>0</v>
      </c>
    </row>
    <row r="18" spans="1:10" ht="18" customHeight="1">
      <c r="A18" s="54" t="str">
        <f>+'1小網８号'!A18</f>
        <v>令和９年１月</v>
      </c>
      <c r="B18" s="69">
        <f t="shared" si="3"/>
        <v>0.5</v>
      </c>
      <c r="C18" s="211"/>
      <c r="D18" s="228">
        <v>1</v>
      </c>
      <c r="E18" s="221">
        <f t="shared" si="0"/>
        <v>0</v>
      </c>
      <c r="F18" s="21">
        <f>'電気【※記入(変更)しない】'!$W$54</f>
        <v>50</v>
      </c>
      <c r="G18" s="211"/>
      <c r="H18" s="221">
        <f t="shared" si="1"/>
        <v>0</v>
      </c>
      <c r="I18" s="222">
        <f t="shared" si="2"/>
        <v>0</v>
      </c>
    </row>
    <row r="19" spans="1:10" ht="18" customHeight="1">
      <c r="A19" s="54" t="str">
        <f>+'1小網８号'!A19</f>
        <v>令和９年２月</v>
      </c>
      <c r="B19" s="69">
        <f t="shared" si="3"/>
        <v>0.5</v>
      </c>
      <c r="C19" s="211"/>
      <c r="D19" s="228">
        <v>1</v>
      </c>
      <c r="E19" s="221">
        <f t="shared" si="0"/>
        <v>0</v>
      </c>
      <c r="F19" s="21">
        <f>'電気【※記入(変更)しない】'!$Y$54</f>
        <v>50</v>
      </c>
      <c r="G19" s="211"/>
      <c r="H19" s="221">
        <f t="shared" si="1"/>
        <v>0</v>
      </c>
      <c r="I19" s="222">
        <f t="shared" si="2"/>
        <v>0</v>
      </c>
    </row>
    <row r="20" spans="1:10" ht="18" customHeight="1" thickBot="1">
      <c r="A20" s="54" t="str">
        <f>+'1小網８号'!A20</f>
        <v>令和９年３月</v>
      </c>
      <c r="B20" s="69">
        <f t="shared" si="3"/>
        <v>0.5</v>
      </c>
      <c r="C20" s="211"/>
      <c r="D20" s="228">
        <v>1</v>
      </c>
      <c r="E20" s="221">
        <f t="shared" si="0"/>
        <v>0</v>
      </c>
      <c r="F20" s="21">
        <f>'電気【※記入(変更)しない】'!$AA$54</f>
        <v>50</v>
      </c>
      <c r="G20" s="211"/>
      <c r="H20" s="221">
        <f t="shared" si="1"/>
        <v>0</v>
      </c>
      <c r="I20" s="222">
        <f t="shared" si="2"/>
        <v>0</v>
      </c>
    </row>
    <row r="21" spans="1:10" ht="18" customHeight="1" thickBot="1">
      <c r="A21" s="26" t="s">
        <v>141</v>
      </c>
      <c r="B21" s="27"/>
      <c r="C21" s="28"/>
      <c r="D21" s="28"/>
      <c r="E21" s="29"/>
      <c r="F21" s="30">
        <f>SUM(F9:F20)</f>
        <v>600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312</v>
      </c>
    </row>
    <row r="3" spans="1:9" ht="18" customHeight="1">
      <c r="A3" s="1" t="s">
        <v>242</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供給価格算定書【自動転記】!C52</f>
        <v>91</v>
      </c>
      <c r="C9" s="211"/>
      <c r="D9" s="228">
        <v>0.98</v>
      </c>
      <c r="E9" s="221">
        <f>IF(F9=0,B9*C9*D9*0.5,B9*C9*D9)</f>
        <v>0</v>
      </c>
      <c r="F9" s="21">
        <f>'電気【※記入(変更)しない】'!$E$55</f>
        <v>200</v>
      </c>
      <c r="G9" s="211"/>
      <c r="H9" s="221">
        <f>F9*G9</f>
        <v>0</v>
      </c>
      <c r="I9" s="222">
        <f>ROUNDDOWN(SUM(E9,H9),0)</f>
        <v>0</v>
      </c>
    </row>
    <row r="10" spans="1:9" ht="18" customHeight="1">
      <c r="A10" s="54" t="str">
        <f>+'1小網８号'!A10</f>
        <v>令和８年５月</v>
      </c>
      <c r="B10" s="21">
        <f>B9</f>
        <v>91</v>
      </c>
      <c r="C10" s="211"/>
      <c r="D10" s="228">
        <f>+D9</f>
        <v>0.98</v>
      </c>
      <c r="E10" s="221">
        <f t="shared" ref="E10:E20" si="0">IF(F10=0,B10*C10*D10*0.5,B10*C10*D10)</f>
        <v>0</v>
      </c>
      <c r="F10" s="21">
        <f>'電気【※記入(変更)しない】'!$G$55</f>
        <v>200</v>
      </c>
      <c r="G10" s="211"/>
      <c r="H10" s="221">
        <f t="shared" ref="H10:H20" si="1">F10*G10</f>
        <v>0</v>
      </c>
      <c r="I10" s="222">
        <f t="shared" ref="I10:I20" si="2">ROUNDDOWN(SUM(E10,H10),0)</f>
        <v>0</v>
      </c>
    </row>
    <row r="11" spans="1:9" ht="18" customHeight="1">
      <c r="A11" s="54" t="str">
        <f>+'1小網８号'!A11</f>
        <v>令和８年６月</v>
      </c>
      <c r="B11" s="21">
        <f t="shared" ref="B11:B20" si="3">B10</f>
        <v>91</v>
      </c>
      <c r="C11" s="211"/>
      <c r="D11" s="228">
        <f>+D10</f>
        <v>0.98</v>
      </c>
      <c r="E11" s="221">
        <f t="shared" si="0"/>
        <v>0</v>
      </c>
      <c r="F11" s="21">
        <f>'電気【※記入(変更)しない】'!$I$55</f>
        <v>200</v>
      </c>
      <c r="G11" s="211"/>
      <c r="H11" s="221">
        <f t="shared" si="1"/>
        <v>0</v>
      </c>
      <c r="I11" s="222">
        <f t="shared" si="2"/>
        <v>0</v>
      </c>
    </row>
    <row r="12" spans="1:9" ht="18" customHeight="1">
      <c r="A12" s="54" t="str">
        <f>+'1小網８号'!A12</f>
        <v>令和８年７月</v>
      </c>
      <c r="B12" s="21">
        <f t="shared" si="3"/>
        <v>91</v>
      </c>
      <c r="C12" s="211"/>
      <c r="D12" s="228">
        <f t="shared" ref="D12:D19" si="4">+D11</f>
        <v>0.98</v>
      </c>
      <c r="E12" s="221">
        <f t="shared" si="0"/>
        <v>0</v>
      </c>
      <c r="F12" s="21">
        <f>'電気【※記入(変更)しない】'!$K$55</f>
        <v>200</v>
      </c>
      <c r="G12" s="211"/>
      <c r="H12" s="221">
        <f t="shared" si="1"/>
        <v>0</v>
      </c>
      <c r="I12" s="222">
        <f t="shared" si="2"/>
        <v>0</v>
      </c>
    </row>
    <row r="13" spans="1:9" ht="18" customHeight="1">
      <c r="A13" s="54" t="str">
        <f>+'1小網８号'!A13</f>
        <v>令和８年８月</v>
      </c>
      <c r="B13" s="21">
        <f t="shared" si="3"/>
        <v>91</v>
      </c>
      <c r="C13" s="211"/>
      <c r="D13" s="228">
        <f t="shared" si="4"/>
        <v>0.98</v>
      </c>
      <c r="E13" s="221">
        <f t="shared" si="0"/>
        <v>0</v>
      </c>
      <c r="F13" s="21">
        <f>'電気【※記入(変更)しない】'!$M$55</f>
        <v>200</v>
      </c>
      <c r="G13" s="211"/>
      <c r="H13" s="221">
        <f t="shared" si="1"/>
        <v>0</v>
      </c>
      <c r="I13" s="222">
        <f t="shared" si="2"/>
        <v>0</v>
      </c>
    </row>
    <row r="14" spans="1:9" ht="18" customHeight="1">
      <c r="A14" s="54" t="str">
        <f>+'1小網８号'!A14</f>
        <v>令和８年９月</v>
      </c>
      <c r="B14" s="21">
        <f t="shared" si="3"/>
        <v>91</v>
      </c>
      <c r="C14" s="211"/>
      <c r="D14" s="228">
        <f t="shared" si="4"/>
        <v>0.98</v>
      </c>
      <c r="E14" s="221">
        <f t="shared" si="0"/>
        <v>0</v>
      </c>
      <c r="F14" s="21">
        <f>'電気【※記入(変更)しない】'!$O$55</f>
        <v>200</v>
      </c>
      <c r="G14" s="211"/>
      <c r="H14" s="221">
        <f t="shared" si="1"/>
        <v>0</v>
      </c>
      <c r="I14" s="222">
        <f t="shared" si="2"/>
        <v>0</v>
      </c>
    </row>
    <row r="15" spans="1:9" ht="18" customHeight="1">
      <c r="A15" s="54" t="str">
        <f>+'1小網８号'!A15</f>
        <v>令和８年１０月</v>
      </c>
      <c r="B15" s="21">
        <f t="shared" si="3"/>
        <v>91</v>
      </c>
      <c r="C15" s="211"/>
      <c r="D15" s="228">
        <f t="shared" si="4"/>
        <v>0.98</v>
      </c>
      <c r="E15" s="221">
        <f t="shared" si="0"/>
        <v>0</v>
      </c>
      <c r="F15" s="21">
        <f>'電気【※記入(変更)しない】'!$Q$55</f>
        <v>200</v>
      </c>
      <c r="G15" s="211"/>
      <c r="H15" s="221">
        <f t="shared" si="1"/>
        <v>0</v>
      </c>
      <c r="I15" s="222">
        <f t="shared" si="2"/>
        <v>0</v>
      </c>
    </row>
    <row r="16" spans="1:9" ht="18" customHeight="1">
      <c r="A16" s="54" t="str">
        <f>+'1小網８号'!A16</f>
        <v>令和８年１１月</v>
      </c>
      <c r="B16" s="21">
        <f t="shared" si="3"/>
        <v>91</v>
      </c>
      <c r="C16" s="211"/>
      <c r="D16" s="228">
        <f t="shared" si="4"/>
        <v>0.98</v>
      </c>
      <c r="E16" s="221">
        <f t="shared" si="0"/>
        <v>0</v>
      </c>
      <c r="F16" s="21">
        <f>'電気【※記入(変更)しない】'!$S$55</f>
        <v>200</v>
      </c>
      <c r="G16" s="211"/>
      <c r="H16" s="221">
        <f t="shared" si="1"/>
        <v>0</v>
      </c>
      <c r="I16" s="222">
        <f t="shared" si="2"/>
        <v>0</v>
      </c>
    </row>
    <row r="17" spans="1:10" ht="18" customHeight="1">
      <c r="A17" s="54" t="str">
        <f>+'1小網８号'!A17</f>
        <v>令和８年１２月</v>
      </c>
      <c r="B17" s="21">
        <f t="shared" si="3"/>
        <v>91</v>
      </c>
      <c r="C17" s="211"/>
      <c r="D17" s="228">
        <f t="shared" si="4"/>
        <v>0.98</v>
      </c>
      <c r="E17" s="221">
        <f t="shared" si="0"/>
        <v>0</v>
      </c>
      <c r="F17" s="21">
        <f>'電気【※記入(変更)しない】'!$U$55</f>
        <v>200</v>
      </c>
      <c r="G17" s="211"/>
      <c r="H17" s="221">
        <f t="shared" si="1"/>
        <v>0</v>
      </c>
      <c r="I17" s="222">
        <f t="shared" si="2"/>
        <v>0</v>
      </c>
    </row>
    <row r="18" spans="1:10" ht="18" customHeight="1">
      <c r="A18" s="54" t="str">
        <f>+'1小網８号'!A18</f>
        <v>令和９年１月</v>
      </c>
      <c r="B18" s="21">
        <f t="shared" si="3"/>
        <v>91</v>
      </c>
      <c r="C18" s="211"/>
      <c r="D18" s="228">
        <f t="shared" si="4"/>
        <v>0.98</v>
      </c>
      <c r="E18" s="221">
        <f t="shared" si="0"/>
        <v>0</v>
      </c>
      <c r="F18" s="21">
        <f>'電気【※記入(変更)しない】'!$W$55</f>
        <v>200</v>
      </c>
      <c r="G18" s="211"/>
      <c r="H18" s="221">
        <f t="shared" si="1"/>
        <v>0</v>
      </c>
      <c r="I18" s="222">
        <f t="shared" si="2"/>
        <v>0</v>
      </c>
    </row>
    <row r="19" spans="1:10" ht="18" customHeight="1">
      <c r="A19" s="54" t="str">
        <f>+'1小網８号'!A19</f>
        <v>令和９年２月</v>
      </c>
      <c r="B19" s="21">
        <f t="shared" si="3"/>
        <v>91</v>
      </c>
      <c r="C19" s="211"/>
      <c r="D19" s="228">
        <f t="shared" si="4"/>
        <v>0.98</v>
      </c>
      <c r="E19" s="221">
        <f t="shared" si="0"/>
        <v>0</v>
      </c>
      <c r="F19" s="21">
        <f>'電気【※記入(変更)しない】'!$Y$55</f>
        <v>200</v>
      </c>
      <c r="G19" s="211"/>
      <c r="H19" s="221">
        <f t="shared" si="1"/>
        <v>0</v>
      </c>
      <c r="I19" s="222">
        <f t="shared" si="2"/>
        <v>0</v>
      </c>
    </row>
    <row r="20" spans="1:10" ht="18" customHeight="1" thickBot="1">
      <c r="A20" s="54" t="str">
        <f>+'1小網８号'!A20</f>
        <v>令和９年３月</v>
      </c>
      <c r="B20" s="21">
        <f t="shared" si="3"/>
        <v>91</v>
      </c>
      <c r="C20" s="211"/>
      <c r="D20" s="228">
        <f>+D19</f>
        <v>0.98</v>
      </c>
      <c r="E20" s="221">
        <f t="shared" si="0"/>
        <v>0</v>
      </c>
      <c r="F20" s="21">
        <f>'電気【※記入(変更)しない】'!$AA$55</f>
        <v>200</v>
      </c>
      <c r="G20" s="211"/>
      <c r="H20" s="221">
        <f t="shared" si="1"/>
        <v>0</v>
      </c>
      <c r="I20" s="222">
        <f t="shared" si="2"/>
        <v>0</v>
      </c>
    </row>
    <row r="21" spans="1:10" ht="18" customHeight="1" thickBot="1">
      <c r="A21" s="26" t="s">
        <v>141</v>
      </c>
      <c r="B21" s="27"/>
      <c r="C21" s="28"/>
      <c r="D21" s="230"/>
      <c r="E21" s="223"/>
      <c r="F21" s="30">
        <f>SUM(F9:F20)</f>
        <v>2400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313</v>
      </c>
    </row>
    <row r="3" spans="1:9" ht="18" customHeight="1">
      <c r="A3" s="1" t="s">
        <v>243</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2">
        <f>供給価格算定書【自動転記】!C53</f>
        <v>5</v>
      </c>
      <c r="C9" s="211"/>
      <c r="D9" s="228">
        <v>1</v>
      </c>
      <c r="E9" s="221">
        <f>IF(F9=0,B9*C9*D9*0.5,B9*C9*D9)</f>
        <v>0</v>
      </c>
      <c r="F9" s="212">
        <f>'電気【※記入(変更)しない】'!$E$56</f>
        <v>500</v>
      </c>
      <c r="G9" s="211"/>
      <c r="H9" s="221">
        <f>F9*G9</f>
        <v>0</v>
      </c>
      <c r="I9" s="222">
        <f>ROUNDDOWN(SUM(E9,H9),0)</f>
        <v>0</v>
      </c>
    </row>
    <row r="10" spans="1:9" ht="18" customHeight="1">
      <c r="A10" s="54" t="str">
        <f>+'1小網８号'!A10</f>
        <v>令和８年５月</v>
      </c>
      <c r="B10" s="21">
        <f>B9</f>
        <v>5</v>
      </c>
      <c r="C10" s="211"/>
      <c r="D10" s="228">
        <v>1</v>
      </c>
      <c r="E10" s="221">
        <f t="shared" ref="E10:E20" si="0">IF(F10=0,B10*C10*D10*0.5,B10*C10*D10)</f>
        <v>0</v>
      </c>
      <c r="F10" s="21">
        <f>'電気【※記入(変更)しない】'!$G$56</f>
        <v>500</v>
      </c>
      <c r="G10" s="211"/>
      <c r="H10" s="221">
        <f t="shared" ref="H10:H20" si="1">F10*G10</f>
        <v>0</v>
      </c>
      <c r="I10" s="222">
        <f t="shared" ref="I10:I20" si="2">ROUNDDOWN(SUM(E10,H10),0)</f>
        <v>0</v>
      </c>
    </row>
    <row r="11" spans="1:9" ht="18" customHeight="1">
      <c r="A11" s="54" t="str">
        <f>+'1小網８号'!A11</f>
        <v>令和８年６月</v>
      </c>
      <c r="B11" s="21">
        <f t="shared" ref="B11:B20" si="3">B10</f>
        <v>5</v>
      </c>
      <c r="C11" s="211"/>
      <c r="D11" s="228">
        <v>1</v>
      </c>
      <c r="E11" s="221">
        <f t="shared" si="0"/>
        <v>0</v>
      </c>
      <c r="F11" s="21">
        <f>'電気【※記入(変更)しない】'!$I$56</f>
        <v>500</v>
      </c>
      <c r="G11" s="211"/>
      <c r="H11" s="221">
        <f t="shared" si="1"/>
        <v>0</v>
      </c>
      <c r="I11" s="222">
        <f t="shared" si="2"/>
        <v>0</v>
      </c>
    </row>
    <row r="12" spans="1:9" ht="18" customHeight="1">
      <c r="A12" s="54" t="str">
        <f>+'1小網８号'!A12</f>
        <v>令和８年７月</v>
      </c>
      <c r="B12" s="21">
        <f t="shared" si="3"/>
        <v>5</v>
      </c>
      <c r="C12" s="211"/>
      <c r="D12" s="228">
        <v>1</v>
      </c>
      <c r="E12" s="221">
        <f t="shared" si="0"/>
        <v>0</v>
      </c>
      <c r="F12" s="21">
        <f>'電気【※記入(変更)しない】'!$K$56</f>
        <v>500</v>
      </c>
      <c r="G12" s="211"/>
      <c r="H12" s="221">
        <f t="shared" si="1"/>
        <v>0</v>
      </c>
      <c r="I12" s="222">
        <f t="shared" si="2"/>
        <v>0</v>
      </c>
    </row>
    <row r="13" spans="1:9" ht="18" customHeight="1">
      <c r="A13" s="54" t="str">
        <f>+'1小網８号'!A13</f>
        <v>令和８年８月</v>
      </c>
      <c r="B13" s="21">
        <f t="shared" si="3"/>
        <v>5</v>
      </c>
      <c r="C13" s="211"/>
      <c r="D13" s="228">
        <v>1</v>
      </c>
      <c r="E13" s="221">
        <f t="shared" si="0"/>
        <v>0</v>
      </c>
      <c r="F13" s="21">
        <f>'電気【※記入(変更)しない】'!$M$56</f>
        <v>500</v>
      </c>
      <c r="G13" s="211"/>
      <c r="H13" s="221">
        <f t="shared" si="1"/>
        <v>0</v>
      </c>
      <c r="I13" s="222">
        <f t="shared" si="2"/>
        <v>0</v>
      </c>
    </row>
    <row r="14" spans="1:9" ht="18" customHeight="1">
      <c r="A14" s="54" t="str">
        <f>+'1小網８号'!A14</f>
        <v>令和８年９月</v>
      </c>
      <c r="B14" s="21">
        <f t="shared" si="3"/>
        <v>5</v>
      </c>
      <c r="C14" s="211"/>
      <c r="D14" s="228">
        <v>1</v>
      </c>
      <c r="E14" s="221">
        <f t="shared" si="0"/>
        <v>0</v>
      </c>
      <c r="F14" s="21">
        <f>'電気【※記入(変更)しない】'!$O$56</f>
        <v>500</v>
      </c>
      <c r="G14" s="211"/>
      <c r="H14" s="221">
        <f t="shared" si="1"/>
        <v>0</v>
      </c>
      <c r="I14" s="222">
        <f t="shared" si="2"/>
        <v>0</v>
      </c>
    </row>
    <row r="15" spans="1:9" ht="18" customHeight="1">
      <c r="A15" s="54" t="str">
        <f>+'1小網８号'!A15</f>
        <v>令和８年１０月</v>
      </c>
      <c r="B15" s="21">
        <f t="shared" si="3"/>
        <v>5</v>
      </c>
      <c r="C15" s="211"/>
      <c r="D15" s="228">
        <v>1</v>
      </c>
      <c r="E15" s="221">
        <f t="shared" si="0"/>
        <v>0</v>
      </c>
      <c r="F15" s="21">
        <f>'電気【※記入(変更)しない】'!$Q$56</f>
        <v>500</v>
      </c>
      <c r="G15" s="211"/>
      <c r="H15" s="221">
        <f t="shared" si="1"/>
        <v>0</v>
      </c>
      <c r="I15" s="222">
        <f t="shared" si="2"/>
        <v>0</v>
      </c>
    </row>
    <row r="16" spans="1:9" ht="18" customHeight="1">
      <c r="A16" s="54" t="str">
        <f>+'1小網８号'!A16</f>
        <v>令和８年１１月</v>
      </c>
      <c r="B16" s="21">
        <f t="shared" si="3"/>
        <v>5</v>
      </c>
      <c r="C16" s="211"/>
      <c r="D16" s="228">
        <v>1</v>
      </c>
      <c r="E16" s="221">
        <f t="shared" si="0"/>
        <v>0</v>
      </c>
      <c r="F16" s="21">
        <f>'電気【※記入(変更)しない】'!$S$56</f>
        <v>1300</v>
      </c>
      <c r="G16" s="211"/>
      <c r="H16" s="221">
        <f t="shared" si="1"/>
        <v>0</v>
      </c>
      <c r="I16" s="222">
        <f t="shared" si="2"/>
        <v>0</v>
      </c>
    </row>
    <row r="17" spans="1:10" ht="18" customHeight="1">
      <c r="A17" s="54" t="str">
        <f>+'1小網８号'!A17</f>
        <v>令和８年１２月</v>
      </c>
      <c r="B17" s="21">
        <f t="shared" si="3"/>
        <v>5</v>
      </c>
      <c r="C17" s="211"/>
      <c r="D17" s="228">
        <v>1</v>
      </c>
      <c r="E17" s="221">
        <f t="shared" si="0"/>
        <v>0</v>
      </c>
      <c r="F17" s="21">
        <f>'電気【※記入(変更)しない】'!$U$56</f>
        <v>1300</v>
      </c>
      <c r="G17" s="211"/>
      <c r="H17" s="221">
        <f t="shared" si="1"/>
        <v>0</v>
      </c>
      <c r="I17" s="222">
        <f t="shared" si="2"/>
        <v>0</v>
      </c>
    </row>
    <row r="18" spans="1:10" ht="18" customHeight="1">
      <c r="A18" s="54" t="str">
        <f>+'1小網８号'!A18</f>
        <v>令和９年１月</v>
      </c>
      <c r="B18" s="21">
        <f t="shared" si="3"/>
        <v>5</v>
      </c>
      <c r="C18" s="211"/>
      <c r="D18" s="228">
        <v>1</v>
      </c>
      <c r="E18" s="221">
        <f t="shared" si="0"/>
        <v>0</v>
      </c>
      <c r="F18" s="21">
        <f>'電気【※記入(変更)しない】'!$W$56</f>
        <v>1300</v>
      </c>
      <c r="G18" s="211"/>
      <c r="H18" s="221">
        <f t="shared" si="1"/>
        <v>0</v>
      </c>
      <c r="I18" s="222">
        <f t="shared" si="2"/>
        <v>0</v>
      </c>
    </row>
    <row r="19" spans="1:10" ht="18" customHeight="1">
      <c r="A19" s="54" t="str">
        <f>+'1小網８号'!A19</f>
        <v>令和９年２月</v>
      </c>
      <c r="B19" s="21">
        <f t="shared" si="3"/>
        <v>5</v>
      </c>
      <c r="C19" s="211"/>
      <c r="D19" s="228">
        <v>1</v>
      </c>
      <c r="E19" s="221">
        <f t="shared" si="0"/>
        <v>0</v>
      </c>
      <c r="F19" s="21">
        <f>'電気【※記入(変更)しない】'!$Y$56</f>
        <v>1300</v>
      </c>
      <c r="G19" s="211"/>
      <c r="H19" s="221">
        <f t="shared" si="1"/>
        <v>0</v>
      </c>
      <c r="I19" s="222">
        <f t="shared" si="2"/>
        <v>0</v>
      </c>
    </row>
    <row r="20" spans="1:10" ht="18" customHeight="1" thickBot="1">
      <c r="A20" s="54" t="str">
        <f>+'1小網８号'!A20</f>
        <v>令和９年３月</v>
      </c>
      <c r="B20" s="21">
        <f t="shared" si="3"/>
        <v>5</v>
      </c>
      <c r="C20" s="211"/>
      <c r="D20" s="228">
        <v>1</v>
      </c>
      <c r="E20" s="221">
        <f t="shared" si="0"/>
        <v>0</v>
      </c>
      <c r="F20" s="21">
        <f>'電気【※記入(変更)しない】'!$AA$56</f>
        <v>1300</v>
      </c>
      <c r="G20" s="211"/>
      <c r="H20" s="221">
        <f t="shared" si="1"/>
        <v>0</v>
      </c>
      <c r="I20" s="222">
        <f t="shared" si="2"/>
        <v>0</v>
      </c>
    </row>
    <row r="21" spans="1:10" ht="18" customHeight="1" thickBot="1">
      <c r="A21" s="26" t="s">
        <v>141</v>
      </c>
      <c r="B21" s="27"/>
      <c r="C21" s="28"/>
      <c r="D21" s="28"/>
      <c r="E21" s="29"/>
      <c r="F21" s="30">
        <f>SUM(F9:F20)</f>
        <v>10000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314</v>
      </c>
    </row>
    <row r="3" spans="1:9" ht="18" customHeight="1">
      <c r="A3" s="1" t="s">
        <v>244</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235</v>
      </c>
      <c r="D7" s="12" t="s">
        <v>231</v>
      </c>
      <c r="E7" s="13" t="s">
        <v>236</v>
      </c>
      <c r="F7" s="208" t="s">
        <v>129</v>
      </c>
      <c r="G7" s="11" t="s">
        <v>130</v>
      </c>
      <c r="H7" s="13" t="s">
        <v>127</v>
      </c>
      <c r="I7" s="39" t="s">
        <v>127</v>
      </c>
    </row>
    <row r="8" spans="1:9" ht="36" customHeight="1">
      <c r="A8" s="273"/>
      <c r="B8" s="209" t="s">
        <v>131</v>
      </c>
      <c r="C8" s="15" t="s">
        <v>237</v>
      </c>
      <c r="D8" s="16" t="s">
        <v>233</v>
      </c>
      <c r="E8" s="17" t="s">
        <v>238</v>
      </c>
      <c r="F8" s="209" t="s">
        <v>135</v>
      </c>
      <c r="G8" s="15" t="s">
        <v>160</v>
      </c>
      <c r="H8" s="18" t="s">
        <v>139</v>
      </c>
      <c r="I8" s="19" t="s">
        <v>140</v>
      </c>
    </row>
    <row r="9" spans="1:9" ht="18" customHeight="1">
      <c r="A9" s="54" t="str">
        <f>+'1小網８号'!A9</f>
        <v>令和８年４月</v>
      </c>
      <c r="B9" s="212">
        <f>供給価格算定書【自動転記】!C55</f>
        <v>75</v>
      </c>
      <c r="C9" s="211"/>
      <c r="D9" s="228">
        <f>(185-85)/100</f>
        <v>1</v>
      </c>
      <c r="E9" s="221">
        <f t="shared" ref="E9:E20" si="0">IF(F9=0,B9*C9*D9*0.5,B9*C9*D9)</f>
        <v>0</v>
      </c>
      <c r="F9" s="21">
        <f>'電気【※記入(変更)しない】'!$E$58</f>
        <v>300</v>
      </c>
      <c r="G9" s="211"/>
      <c r="H9" s="221">
        <f>F9*G9</f>
        <v>0</v>
      </c>
      <c r="I9" s="222">
        <f>ROUNDDOWN(SUM(E9,H9),0)</f>
        <v>0</v>
      </c>
    </row>
    <row r="10" spans="1:9" ht="18" customHeight="1">
      <c r="A10" s="54" t="str">
        <f>+'1小網８号'!A10</f>
        <v>令和８年５月</v>
      </c>
      <c r="B10" s="21">
        <f>B9</f>
        <v>75</v>
      </c>
      <c r="C10" s="211"/>
      <c r="D10" s="228">
        <f t="shared" ref="D10:D20" si="1">(185-85)/100</f>
        <v>1</v>
      </c>
      <c r="E10" s="221">
        <f t="shared" si="0"/>
        <v>0</v>
      </c>
      <c r="F10" s="21">
        <f>'電気【※記入(変更)しない】'!$G$58</f>
        <v>300</v>
      </c>
      <c r="G10" s="211"/>
      <c r="H10" s="221">
        <f t="shared" ref="H10:H20" si="2">F10*G10</f>
        <v>0</v>
      </c>
      <c r="I10" s="222">
        <f t="shared" ref="I10:I20" si="3">ROUNDDOWN(SUM(E10,H10),0)</f>
        <v>0</v>
      </c>
    </row>
    <row r="11" spans="1:9" ht="18" customHeight="1">
      <c r="A11" s="54" t="str">
        <f>+'1小網８号'!A11</f>
        <v>令和８年６月</v>
      </c>
      <c r="B11" s="21">
        <f t="shared" ref="B11:B20" si="4">B10</f>
        <v>75</v>
      </c>
      <c r="C11" s="211"/>
      <c r="D11" s="228">
        <f t="shared" si="1"/>
        <v>1</v>
      </c>
      <c r="E11" s="221">
        <f t="shared" si="0"/>
        <v>0</v>
      </c>
      <c r="F11" s="21">
        <f>'電気【※記入(変更)しない】'!$I$58</f>
        <v>300</v>
      </c>
      <c r="G11" s="211"/>
      <c r="H11" s="221">
        <f t="shared" si="2"/>
        <v>0</v>
      </c>
      <c r="I11" s="222">
        <f t="shared" si="3"/>
        <v>0</v>
      </c>
    </row>
    <row r="12" spans="1:9" ht="18" customHeight="1">
      <c r="A12" s="54" t="str">
        <f>+'1小網８号'!A12</f>
        <v>令和８年７月</v>
      </c>
      <c r="B12" s="21">
        <f t="shared" si="4"/>
        <v>75</v>
      </c>
      <c r="C12" s="211"/>
      <c r="D12" s="228">
        <f t="shared" si="1"/>
        <v>1</v>
      </c>
      <c r="E12" s="221">
        <f t="shared" si="0"/>
        <v>0</v>
      </c>
      <c r="F12" s="21">
        <f>'電気【※記入(変更)しない】'!$K$58</f>
        <v>300</v>
      </c>
      <c r="G12" s="211"/>
      <c r="H12" s="221">
        <f t="shared" si="2"/>
        <v>0</v>
      </c>
      <c r="I12" s="222">
        <f t="shared" si="3"/>
        <v>0</v>
      </c>
    </row>
    <row r="13" spans="1:9" ht="18" customHeight="1">
      <c r="A13" s="54" t="str">
        <f>+'1小網８号'!A13</f>
        <v>令和８年８月</v>
      </c>
      <c r="B13" s="21">
        <f t="shared" si="4"/>
        <v>75</v>
      </c>
      <c r="C13" s="211"/>
      <c r="D13" s="228">
        <f t="shared" si="1"/>
        <v>1</v>
      </c>
      <c r="E13" s="221">
        <f t="shared" si="0"/>
        <v>0</v>
      </c>
      <c r="F13" s="21">
        <f>'電気【※記入(変更)しない】'!$M$58</f>
        <v>300</v>
      </c>
      <c r="G13" s="211"/>
      <c r="H13" s="221">
        <f t="shared" si="2"/>
        <v>0</v>
      </c>
      <c r="I13" s="222">
        <f t="shared" si="3"/>
        <v>0</v>
      </c>
    </row>
    <row r="14" spans="1:9" ht="18" customHeight="1">
      <c r="A14" s="54" t="str">
        <f>+'1小網８号'!A14</f>
        <v>令和８年９月</v>
      </c>
      <c r="B14" s="21">
        <f t="shared" si="4"/>
        <v>75</v>
      </c>
      <c r="C14" s="211"/>
      <c r="D14" s="228">
        <f t="shared" si="1"/>
        <v>1</v>
      </c>
      <c r="E14" s="221">
        <f t="shared" si="0"/>
        <v>0</v>
      </c>
      <c r="F14" s="21">
        <f>'電気【※記入(変更)しない】'!$O$58</f>
        <v>1700</v>
      </c>
      <c r="G14" s="211"/>
      <c r="H14" s="221">
        <f t="shared" si="2"/>
        <v>0</v>
      </c>
      <c r="I14" s="222">
        <f t="shared" si="3"/>
        <v>0</v>
      </c>
    </row>
    <row r="15" spans="1:9" ht="18" customHeight="1">
      <c r="A15" s="54" t="str">
        <f>+'1小網８号'!A15</f>
        <v>令和８年１０月</v>
      </c>
      <c r="B15" s="21">
        <f t="shared" si="4"/>
        <v>75</v>
      </c>
      <c r="C15" s="211"/>
      <c r="D15" s="228">
        <f t="shared" si="1"/>
        <v>1</v>
      </c>
      <c r="E15" s="221">
        <f t="shared" si="0"/>
        <v>0</v>
      </c>
      <c r="F15" s="21">
        <f>'電気【※記入(変更)しない】'!$Q$58</f>
        <v>1700</v>
      </c>
      <c r="G15" s="211"/>
      <c r="H15" s="221">
        <f t="shared" si="2"/>
        <v>0</v>
      </c>
      <c r="I15" s="222">
        <f t="shared" si="3"/>
        <v>0</v>
      </c>
    </row>
    <row r="16" spans="1:9" ht="18" customHeight="1">
      <c r="A16" s="54" t="str">
        <f>+'1小網８号'!A16</f>
        <v>令和８年１１月</v>
      </c>
      <c r="B16" s="21">
        <f t="shared" si="4"/>
        <v>75</v>
      </c>
      <c r="C16" s="211"/>
      <c r="D16" s="228">
        <f t="shared" si="1"/>
        <v>1</v>
      </c>
      <c r="E16" s="221">
        <f t="shared" si="0"/>
        <v>0</v>
      </c>
      <c r="F16" s="21">
        <f>'電気【※記入(変更)しない】'!$S$58</f>
        <v>1700</v>
      </c>
      <c r="G16" s="211"/>
      <c r="H16" s="221">
        <f t="shared" si="2"/>
        <v>0</v>
      </c>
      <c r="I16" s="222">
        <f t="shared" si="3"/>
        <v>0</v>
      </c>
    </row>
    <row r="17" spans="1:10" ht="18" customHeight="1">
      <c r="A17" s="54" t="str">
        <f>+'1小網８号'!A17</f>
        <v>令和８年１２月</v>
      </c>
      <c r="B17" s="21">
        <f t="shared" si="4"/>
        <v>75</v>
      </c>
      <c r="C17" s="211"/>
      <c r="D17" s="228">
        <f t="shared" si="1"/>
        <v>1</v>
      </c>
      <c r="E17" s="221">
        <f t="shared" si="0"/>
        <v>0</v>
      </c>
      <c r="F17" s="21">
        <f>'電気【※記入(変更)しない】'!$U$58</f>
        <v>1700</v>
      </c>
      <c r="G17" s="211"/>
      <c r="H17" s="221">
        <f t="shared" si="2"/>
        <v>0</v>
      </c>
      <c r="I17" s="222">
        <f t="shared" si="3"/>
        <v>0</v>
      </c>
    </row>
    <row r="18" spans="1:10" ht="18" customHeight="1">
      <c r="A18" s="54" t="str">
        <f>+'1小網８号'!A18</f>
        <v>令和９年１月</v>
      </c>
      <c r="B18" s="21">
        <f t="shared" si="4"/>
        <v>75</v>
      </c>
      <c r="C18" s="211"/>
      <c r="D18" s="228">
        <f t="shared" si="1"/>
        <v>1</v>
      </c>
      <c r="E18" s="221">
        <f t="shared" si="0"/>
        <v>0</v>
      </c>
      <c r="F18" s="21">
        <f>'電気【※記入(変更)しない】'!$W$58</f>
        <v>1700</v>
      </c>
      <c r="G18" s="211"/>
      <c r="H18" s="221">
        <f t="shared" si="2"/>
        <v>0</v>
      </c>
      <c r="I18" s="222">
        <f t="shared" si="3"/>
        <v>0</v>
      </c>
    </row>
    <row r="19" spans="1:10" ht="18" customHeight="1">
      <c r="A19" s="54" t="str">
        <f>+'1小網８号'!A19</f>
        <v>令和９年２月</v>
      </c>
      <c r="B19" s="21">
        <f t="shared" si="4"/>
        <v>75</v>
      </c>
      <c r="C19" s="211"/>
      <c r="D19" s="228">
        <f t="shared" si="1"/>
        <v>1</v>
      </c>
      <c r="E19" s="221">
        <f t="shared" si="0"/>
        <v>0</v>
      </c>
      <c r="F19" s="21">
        <f>'電気【※記入(変更)しない】'!$Y$58</f>
        <v>1700</v>
      </c>
      <c r="G19" s="211"/>
      <c r="H19" s="221">
        <f t="shared" si="2"/>
        <v>0</v>
      </c>
      <c r="I19" s="222">
        <f t="shared" si="3"/>
        <v>0</v>
      </c>
    </row>
    <row r="20" spans="1:10" ht="18" customHeight="1" thickBot="1">
      <c r="A20" s="54" t="str">
        <f>+'1小網８号'!A20</f>
        <v>令和９年３月</v>
      </c>
      <c r="B20" s="21">
        <f t="shared" si="4"/>
        <v>75</v>
      </c>
      <c r="C20" s="211"/>
      <c r="D20" s="229">
        <f t="shared" si="1"/>
        <v>1</v>
      </c>
      <c r="E20" s="221">
        <f t="shared" si="0"/>
        <v>0</v>
      </c>
      <c r="F20" s="21">
        <f>'電気【※記入(変更)しない】'!$AA$58</f>
        <v>1700</v>
      </c>
      <c r="G20" s="211"/>
      <c r="H20" s="221">
        <f t="shared" si="2"/>
        <v>0</v>
      </c>
      <c r="I20" s="222">
        <f t="shared" si="3"/>
        <v>0</v>
      </c>
    </row>
    <row r="21" spans="1:10" ht="18" customHeight="1" thickBot="1">
      <c r="A21" s="26" t="s">
        <v>141</v>
      </c>
      <c r="B21" s="27"/>
      <c r="C21" s="28"/>
      <c r="D21" s="28"/>
      <c r="E21" s="29"/>
      <c r="F21" s="30">
        <f>SUM(F9:F20)</f>
        <v>13400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6" customHeight="1" thickBot="1">
      <c r="A2" s="72" t="s">
        <v>249</v>
      </c>
      <c r="E2" s="3"/>
      <c r="I2" s="238" t="s">
        <v>315</v>
      </c>
    </row>
    <row r="3" spans="1:9" ht="18" customHeight="1">
      <c r="A3" s="1" t="s">
        <v>245</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231</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供給価格算定書【自動転記】!C56</f>
        <v>75</v>
      </c>
      <c r="C9" s="211"/>
      <c r="D9" s="228">
        <f>(185-85)/100</f>
        <v>1</v>
      </c>
      <c r="E9" s="221">
        <f>IF(F9=0,B9*C9*D9*0.5,B9*C9*D9)</f>
        <v>0</v>
      </c>
      <c r="F9" s="212">
        <f>'電気【※記入(変更)しない】'!$E$59</f>
        <v>200</v>
      </c>
      <c r="G9" s="211"/>
      <c r="H9" s="221">
        <f>F9*G9</f>
        <v>0</v>
      </c>
      <c r="I9" s="222">
        <f>ROUNDDOWN(SUM(E9,H9),0)</f>
        <v>0</v>
      </c>
    </row>
    <row r="10" spans="1:9" ht="18" customHeight="1">
      <c r="A10" s="54" t="str">
        <f>+'1小網８号'!A10</f>
        <v>令和８年５月</v>
      </c>
      <c r="B10" s="21">
        <f>B9</f>
        <v>75</v>
      </c>
      <c r="C10" s="211"/>
      <c r="D10" s="228">
        <f t="shared" ref="D10:D20" si="0">(185-85)/100</f>
        <v>1</v>
      </c>
      <c r="E10" s="221">
        <f t="shared" ref="E10:E20" si="1">IF(F10=0,B10*C10*D10*0.5,B10*C10*D10)</f>
        <v>0</v>
      </c>
      <c r="F10" s="212">
        <f>'電気【※記入(変更)しない】'!$G$59</f>
        <v>200</v>
      </c>
      <c r="G10" s="211"/>
      <c r="H10" s="221">
        <f t="shared" ref="H10:H20" si="2">F10*G10</f>
        <v>0</v>
      </c>
      <c r="I10" s="222">
        <f t="shared" ref="I10:I20" si="3">ROUNDDOWN(SUM(E10,H10),0)</f>
        <v>0</v>
      </c>
    </row>
    <row r="11" spans="1:9" ht="18" customHeight="1">
      <c r="A11" s="54" t="str">
        <f>+'1小網８号'!A11</f>
        <v>令和８年６月</v>
      </c>
      <c r="B11" s="21">
        <f t="shared" ref="B11:B20" si="4">B10</f>
        <v>75</v>
      </c>
      <c r="C11" s="211"/>
      <c r="D11" s="228">
        <f t="shared" si="0"/>
        <v>1</v>
      </c>
      <c r="E11" s="221">
        <f t="shared" si="1"/>
        <v>0</v>
      </c>
      <c r="F11" s="212">
        <f>'電気【※記入(変更)しない】'!$I$59</f>
        <v>200</v>
      </c>
      <c r="G11" s="211"/>
      <c r="H11" s="221">
        <f t="shared" si="2"/>
        <v>0</v>
      </c>
      <c r="I11" s="222">
        <f t="shared" si="3"/>
        <v>0</v>
      </c>
    </row>
    <row r="12" spans="1:9" ht="18" customHeight="1">
      <c r="A12" s="54" t="str">
        <f>+'1小網８号'!A12</f>
        <v>令和８年７月</v>
      </c>
      <c r="B12" s="21">
        <f t="shared" si="4"/>
        <v>75</v>
      </c>
      <c r="C12" s="211"/>
      <c r="D12" s="228">
        <f t="shared" si="0"/>
        <v>1</v>
      </c>
      <c r="E12" s="221">
        <f t="shared" si="1"/>
        <v>0</v>
      </c>
      <c r="F12" s="212">
        <f>'電気【※記入(変更)しない】'!$K$59</f>
        <v>200</v>
      </c>
      <c r="G12" s="211"/>
      <c r="H12" s="221">
        <f t="shared" si="2"/>
        <v>0</v>
      </c>
      <c r="I12" s="222">
        <f t="shared" si="3"/>
        <v>0</v>
      </c>
    </row>
    <row r="13" spans="1:9" ht="18" customHeight="1">
      <c r="A13" s="54" t="str">
        <f>+'1小網８号'!A13</f>
        <v>令和８年８月</v>
      </c>
      <c r="B13" s="21">
        <f t="shared" si="4"/>
        <v>75</v>
      </c>
      <c r="C13" s="211"/>
      <c r="D13" s="228">
        <f t="shared" si="0"/>
        <v>1</v>
      </c>
      <c r="E13" s="221">
        <f t="shared" si="1"/>
        <v>0</v>
      </c>
      <c r="F13" s="212">
        <f>'電気【※記入(変更)しない】'!$M$59</f>
        <v>200</v>
      </c>
      <c r="G13" s="211"/>
      <c r="H13" s="221">
        <f t="shared" si="2"/>
        <v>0</v>
      </c>
      <c r="I13" s="222">
        <f t="shared" si="3"/>
        <v>0</v>
      </c>
    </row>
    <row r="14" spans="1:9" ht="18" customHeight="1">
      <c r="A14" s="54" t="str">
        <f>+'1小網８号'!A14</f>
        <v>令和８年９月</v>
      </c>
      <c r="B14" s="21">
        <f t="shared" si="4"/>
        <v>75</v>
      </c>
      <c r="C14" s="211"/>
      <c r="D14" s="228">
        <f t="shared" si="0"/>
        <v>1</v>
      </c>
      <c r="E14" s="221">
        <f t="shared" si="1"/>
        <v>0</v>
      </c>
      <c r="F14" s="212">
        <f>'電気【※記入(変更)しない】'!$O$59</f>
        <v>200</v>
      </c>
      <c r="G14" s="211"/>
      <c r="H14" s="221">
        <f t="shared" si="2"/>
        <v>0</v>
      </c>
      <c r="I14" s="222">
        <f t="shared" si="3"/>
        <v>0</v>
      </c>
    </row>
    <row r="15" spans="1:9" ht="18" customHeight="1">
      <c r="A15" s="54" t="str">
        <f>+'1小網８号'!A15</f>
        <v>令和８年１０月</v>
      </c>
      <c r="B15" s="21">
        <f t="shared" si="4"/>
        <v>75</v>
      </c>
      <c r="C15" s="211"/>
      <c r="D15" s="228">
        <f t="shared" si="0"/>
        <v>1</v>
      </c>
      <c r="E15" s="221">
        <f t="shared" si="1"/>
        <v>0</v>
      </c>
      <c r="F15" s="212">
        <f>'電気【※記入(変更)しない】'!$Q$59</f>
        <v>200</v>
      </c>
      <c r="G15" s="211"/>
      <c r="H15" s="221">
        <f t="shared" si="2"/>
        <v>0</v>
      </c>
      <c r="I15" s="222">
        <f t="shared" si="3"/>
        <v>0</v>
      </c>
    </row>
    <row r="16" spans="1:9" ht="18" customHeight="1">
      <c r="A16" s="54" t="str">
        <f>+'1小網８号'!A16</f>
        <v>令和８年１１月</v>
      </c>
      <c r="B16" s="21">
        <f t="shared" si="4"/>
        <v>75</v>
      </c>
      <c r="C16" s="211"/>
      <c r="D16" s="228">
        <f t="shared" si="0"/>
        <v>1</v>
      </c>
      <c r="E16" s="221">
        <f t="shared" si="1"/>
        <v>0</v>
      </c>
      <c r="F16" s="212">
        <f>'電気【※記入(変更)しない】'!$S$59</f>
        <v>200</v>
      </c>
      <c r="G16" s="211"/>
      <c r="H16" s="221">
        <f t="shared" si="2"/>
        <v>0</v>
      </c>
      <c r="I16" s="222">
        <f t="shared" si="3"/>
        <v>0</v>
      </c>
    </row>
    <row r="17" spans="1:10" ht="18" customHeight="1">
      <c r="A17" s="54" t="str">
        <f>+'1小網８号'!A17</f>
        <v>令和８年１２月</v>
      </c>
      <c r="B17" s="21">
        <f t="shared" si="4"/>
        <v>75</v>
      </c>
      <c r="C17" s="211"/>
      <c r="D17" s="228">
        <f t="shared" si="0"/>
        <v>1</v>
      </c>
      <c r="E17" s="221">
        <f t="shared" si="1"/>
        <v>0</v>
      </c>
      <c r="F17" s="212">
        <f>'電気【※記入(変更)しない】'!$U$59</f>
        <v>200</v>
      </c>
      <c r="G17" s="211"/>
      <c r="H17" s="221">
        <f t="shared" si="2"/>
        <v>0</v>
      </c>
      <c r="I17" s="222">
        <f t="shared" si="3"/>
        <v>0</v>
      </c>
    </row>
    <row r="18" spans="1:10" ht="18" customHeight="1">
      <c r="A18" s="54" t="str">
        <f>+'1小網８号'!A18</f>
        <v>令和９年１月</v>
      </c>
      <c r="B18" s="21">
        <f t="shared" si="4"/>
        <v>75</v>
      </c>
      <c r="C18" s="211"/>
      <c r="D18" s="228">
        <f t="shared" si="0"/>
        <v>1</v>
      </c>
      <c r="E18" s="221">
        <f t="shared" si="1"/>
        <v>0</v>
      </c>
      <c r="F18" s="212">
        <f>'電気【※記入(変更)しない】'!$W$59</f>
        <v>200</v>
      </c>
      <c r="G18" s="211"/>
      <c r="H18" s="221">
        <f t="shared" si="2"/>
        <v>0</v>
      </c>
      <c r="I18" s="222">
        <f t="shared" si="3"/>
        <v>0</v>
      </c>
    </row>
    <row r="19" spans="1:10" ht="18" customHeight="1">
      <c r="A19" s="54" t="str">
        <f>+'1小網８号'!A19</f>
        <v>令和９年２月</v>
      </c>
      <c r="B19" s="21">
        <f t="shared" si="4"/>
        <v>75</v>
      </c>
      <c r="C19" s="211"/>
      <c r="D19" s="228">
        <f t="shared" si="0"/>
        <v>1</v>
      </c>
      <c r="E19" s="221">
        <f t="shared" si="1"/>
        <v>0</v>
      </c>
      <c r="F19" s="212">
        <f>'電気【※記入(変更)しない】'!$Y$59</f>
        <v>200</v>
      </c>
      <c r="G19" s="211"/>
      <c r="H19" s="221">
        <f t="shared" si="2"/>
        <v>0</v>
      </c>
      <c r="I19" s="222">
        <f t="shared" si="3"/>
        <v>0</v>
      </c>
    </row>
    <row r="20" spans="1:10" ht="18" customHeight="1" thickBot="1">
      <c r="A20" s="54" t="str">
        <f>+'1小網８号'!A20</f>
        <v>令和９年３月</v>
      </c>
      <c r="B20" s="21">
        <f t="shared" si="4"/>
        <v>75</v>
      </c>
      <c r="C20" s="211"/>
      <c r="D20" s="229">
        <f t="shared" si="0"/>
        <v>1</v>
      </c>
      <c r="E20" s="221">
        <f t="shared" si="1"/>
        <v>0</v>
      </c>
      <c r="F20" s="212">
        <f>'電気【※記入(変更)しない】'!$AA$59</f>
        <v>200</v>
      </c>
      <c r="G20" s="211"/>
      <c r="H20" s="221">
        <f t="shared" si="2"/>
        <v>0</v>
      </c>
      <c r="I20" s="222">
        <f t="shared" si="3"/>
        <v>0</v>
      </c>
    </row>
    <row r="21" spans="1:10" ht="18" customHeight="1" thickBot="1">
      <c r="A21" s="26" t="s">
        <v>141</v>
      </c>
      <c r="B21" s="27"/>
      <c r="C21" s="28"/>
      <c r="D21" s="28"/>
      <c r="E21" s="29"/>
      <c r="F21" s="30">
        <f>SUM(F9:F20)</f>
        <v>2400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FF00"/>
  </sheetPr>
  <dimension ref="A1:K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11" ht="3.75" customHeight="1" thickBot="1"/>
    <row r="2" spans="1:11" ht="27" customHeight="1" thickBot="1">
      <c r="A2" s="72" t="s">
        <v>249</v>
      </c>
      <c r="E2" s="3"/>
      <c r="I2" s="238" t="s">
        <v>316</v>
      </c>
    </row>
    <row r="3" spans="1:11" ht="18" customHeight="1">
      <c r="A3" s="1" t="s">
        <v>246</v>
      </c>
      <c r="G3" s="2" t="s">
        <v>117</v>
      </c>
      <c r="H3" s="5"/>
      <c r="I3" s="2"/>
    </row>
    <row r="4" spans="1:11" ht="9" customHeight="1" thickBot="1"/>
    <row r="5" spans="1:11" ht="18" customHeight="1">
      <c r="A5" s="272" t="s">
        <v>118</v>
      </c>
      <c r="B5" s="274" t="s">
        <v>119</v>
      </c>
      <c r="C5" s="275"/>
      <c r="D5" s="275"/>
      <c r="E5" s="276"/>
      <c r="F5" s="274" t="s">
        <v>120</v>
      </c>
      <c r="G5" s="275"/>
      <c r="H5" s="276"/>
      <c r="I5" s="277" t="s">
        <v>16</v>
      </c>
    </row>
    <row r="6" spans="1:11" ht="18" customHeight="1">
      <c r="A6" s="273"/>
      <c r="B6" s="210" t="s">
        <v>121</v>
      </c>
      <c r="C6" s="7" t="s">
        <v>122</v>
      </c>
      <c r="D6" s="8" t="s">
        <v>123</v>
      </c>
      <c r="E6" s="9" t="s">
        <v>119</v>
      </c>
      <c r="F6" s="249" t="s">
        <v>318</v>
      </c>
      <c r="G6" s="7" t="s">
        <v>125</v>
      </c>
      <c r="H6" s="9" t="s">
        <v>120</v>
      </c>
      <c r="I6" s="278"/>
    </row>
    <row r="7" spans="1:11" ht="18" customHeight="1">
      <c r="A7" s="273"/>
      <c r="B7" s="208" t="s">
        <v>157</v>
      </c>
      <c r="C7" s="11" t="s">
        <v>235</v>
      </c>
      <c r="D7" s="12" t="s">
        <v>231</v>
      </c>
      <c r="E7" s="13" t="s">
        <v>236</v>
      </c>
      <c r="F7" s="208" t="s">
        <v>129</v>
      </c>
      <c r="G7" s="11" t="s">
        <v>130</v>
      </c>
      <c r="H7" s="13" t="s">
        <v>127</v>
      </c>
      <c r="I7" s="39" t="s">
        <v>127</v>
      </c>
    </row>
    <row r="8" spans="1:11" ht="36" customHeight="1">
      <c r="A8" s="273"/>
      <c r="B8" s="209" t="s">
        <v>131</v>
      </c>
      <c r="C8" s="15" t="s">
        <v>237</v>
      </c>
      <c r="D8" s="16" t="s">
        <v>247</v>
      </c>
      <c r="E8" s="17" t="s">
        <v>238</v>
      </c>
      <c r="F8" s="209" t="s">
        <v>135</v>
      </c>
      <c r="G8" s="15" t="s">
        <v>160</v>
      </c>
      <c r="H8" s="18" t="s">
        <v>139</v>
      </c>
      <c r="I8" s="19" t="s">
        <v>140</v>
      </c>
    </row>
    <row r="9" spans="1:11" ht="18" customHeight="1">
      <c r="A9" s="54" t="str">
        <f>+'1小網８号'!A9</f>
        <v>令和８年４月</v>
      </c>
      <c r="B9" s="212">
        <f>供給価格算定書【自動転記】!C57</f>
        <v>75</v>
      </c>
      <c r="C9" s="211"/>
      <c r="D9" s="228">
        <f>(185-85)/100</f>
        <v>1</v>
      </c>
      <c r="E9" s="221">
        <f t="shared" ref="E9:E20" si="0">IF(F9=0,B9*C9*D9*0.5,B9*C9*D9)</f>
        <v>0</v>
      </c>
      <c r="F9" s="212">
        <f>'電気【※記入(変更)しない】'!$E$60</f>
        <v>150</v>
      </c>
      <c r="G9" s="211"/>
      <c r="H9" s="221">
        <f>F9*G9</f>
        <v>0</v>
      </c>
      <c r="I9" s="222">
        <f>ROUNDDOWN(SUM(E9,H9),0)</f>
        <v>0</v>
      </c>
      <c r="J9" s="232"/>
      <c r="K9" s="232"/>
    </row>
    <row r="10" spans="1:11" ht="18" customHeight="1">
      <c r="A10" s="54" t="str">
        <f>+'1小網８号'!A10</f>
        <v>令和８年５月</v>
      </c>
      <c r="B10" s="21">
        <f>B9</f>
        <v>75</v>
      </c>
      <c r="C10" s="211"/>
      <c r="D10" s="228">
        <f t="shared" ref="D10:D20" si="1">(185-85)/100</f>
        <v>1</v>
      </c>
      <c r="E10" s="221">
        <f t="shared" si="0"/>
        <v>0</v>
      </c>
      <c r="F10" s="212">
        <f>'電気【※記入(変更)しない】'!$G$60</f>
        <v>150</v>
      </c>
      <c r="G10" s="211"/>
      <c r="H10" s="221">
        <f t="shared" ref="H10:H20" si="2">F10*G10</f>
        <v>0</v>
      </c>
      <c r="I10" s="222">
        <f t="shared" ref="I10:I20" si="3">ROUNDDOWN(SUM(E10,H10),0)</f>
        <v>0</v>
      </c>
      <c r="J10" s="232"/>
      <c r="K10" s="232"/>
    </row>
    <row r="11" spans="1:11" ht="18" customHeight="1">
      <c r="A11" s="54" t="str">
        <f>+'1小網８号'!A11</f>
        <v>令和８年６月</v>
      </c>
      <c r="B11" s="21">
        <f t="shared" ref="B11:B20" si="4">B10</f>
        <v>75</v>
      </c>
      <c r="C11" s="211"/>
      <c r="D11" s="228">
        <f t="shared" si="1"/>
        <v>1</v>
      </c>
      <c r="E11" s="221">
        <f t="shared" si="0"/>
        <v>0</v>
      </c>
      <c r="F11" s="212">
        <f>'電気【※記入(変更)しない】'!$I$60</f>
        <v>150</v>
      </c>
      <c r="G11" s="211"/>
      <c r="H11" s="221">
        <f t="shared" si="2"/>
        <v>0</v>
      </c>
      <c r="I11" s="222">
        <f t="shared" si="3"/>
        <v>0</v>
      </c>
      <c r="J11" s="232"/>
      <c r="K11" s="232"/>
    </row>
    <row r="12" spans="1:11" ht="18" customHeight="1">
      <c r="A12" s="54" t="str">
        <f>+'1小網８号'!A12</f>
        <v>令和８年７月</v>
      </c>
      <c r="B12" s="21">
        <f t="shared" si="4"/>
        <v>75</v>
      </c>
      <c r="C12" s="211"/>
      <c r="D12" s="228">
        <f t="shared" si="1"/>
        <v>1</v>
      </c>
      <c r="E12" s="221">
        <f t="shared" si="0"/>
        <v>0</v>
      </c>
      <c r="F12" s="212">
        <f>'電気【※記入(変更)しない】'!$K$60</f>
        <v>150</v>
      </c>
      <c r="G12" s="211"/>
      <c r="H12" s="221">
        <f t="shared" si="2"/>
        <v>0</v>
      </c>
      <c r="I12" s="222">
        <f t="shared" si="3"/>
        <v>0</v>
      </c>
      <c r="J12" s="232"/>
      <c r="K12" s="232"/>
    </row>
    <row r="13" spans="1:11" ht="18" customHeight="1">
      <c r="A13" s="54" t="str">
        <f>+'1小網８号'!A13</f>
        <v>令和８年８月</v>
      </c>
      <c r="B13" s="21">
        <f t="shared" si="4"/>
        <v>75</v>
      </c>
      <c r="C13" s="211"/>
      <c r="D13" s="228">
        <f t="shared" si="1"/>
        <v>1</v>
      </c>
      <c r="E13" s="221">
        <f t="shared" si="0"/>
        <v>0</v>
      </c>
      <c r="F13" s="212">
        <f>'電気【※記入(変更)しない】'!$M$60</f>
        <v>150</v>
      </c>
      <c r="G13" s="211"/>
      <c r="H13" s="221">
        <f t="shared" si="2"/>
        <v>0</v>
      </c>
      <c r="I13" s="222">
        <f t="shared" si="3"/>
        <v>0</v>
      </c>
      <c r="J13" s="232"/>
      <c r="K13" s="232"/>
    </row>
    <row r="14" spans="1:11" ht="18" customHeight="1">
      <c r="A14" s="54" t="str">
        <f>+'1小網８号'!A14</f>
        <v>令和８年９月</v>
      </c>
      <c r="B14" s="21">
        <f t="shared" si="4"/>
        <v>75</v>
      </c>
      <c r="C14" s="211"/>
      <c r="D14" s="228">
        <f t="shared" si="1"/>
        <v>1</v>
      </c>
      <c r="E14" s="221">
        <f t="shared" si="0"/>
        <v>0</v>
      </c>
      <c r="F14" s="212">
        <f>'電気【※記入(変更)しない】'!$O$60</f>
        <v>150</v>
      </c>
      <c r="G14" s="211"/>
      <c r="H14" s="221">
        <f t="shared" si="2"/>
        <v>0</v>
      </c>
      <c r="I14" s="222">
        <f t="shared" si="3"/>
        <v>0</v>
      </c>
      <c r="J14" s="232"/>
      <c r="K14" s="232"/>
    </row>
    <row r="15" spans="1:11" ht="18" customHeight="1">
      <c r="A15" s="54" t="str">
        <f>+'1小網８号'!A15</f>
        <v>令和８年１０月</v>
      </c>
      <c r="B15" s="21">
        <f t="shared" si="4"/>
        <v>75</v>
      </c>
      <c r="C15" s="211"/>
      <c r="D15" s="228">
        <f t="shared" si="1"/>
        <v>1</v>
      </c>
      <c r="E15" s="221">
        <f t="shared" si="0"/>
        <v>0</v>
      </c>
      <c r="F15" s="212">
        <f>'電気【※記入(変更)しない】'!$Q$60</f>
        <v>150</v>
      </c>
      <c r="G15" s="211"/>
      <c r="H15" s="221">
        <f t="shared" si="2"/>
        <v>0</v>
      </c>
      <c r="I15" s="222">
        <f t="shared" si="3"/>
        <v>0</v>
      </c>
      <c r="J15" s="232"/>
      <c r="K15" s="232"/>
    </row>
    <row r="16" spans="1:11" ht="18" customHeight="1">
      <c r="A16" s="54" t="str">
        <f>+'1小網８号'!A16</f>
        <v>令和８年１１月</v>
      </c>
      <c r="B16" s="21">
        <f t="shared" si="4"/>
        <v>75</v>
      </c>
      <c r="C16" s="211"/>
      <c r="D16" s="228">
        <f t="shared" si="1"/>
        <v>1</v>
      </c>
      <c r="E16" s="221">
        <f t="shared" si="0"/>
        <v>0</v>
      </c>
      <c r="F16" s="212">
        <f>'電気【※記入(変更)しない】'!$S$60</f>
        <v>150</v>
      </c>
      <c r="G16" s="211"/>
      <c r="H16" s="221">
        <f t="shared" si="2"/>
        <v>0</v>
      </c>
      <c r="I16" s="222">
        <f t="shared" si="3"/>
        <v>0</v>
      </c>
      <c r="J16" s="232"/>
      <c r="K16" s="232"/>
    </row>
    <row r="17" spans="1:11" ht="18" customHeight="1">
      <c r="A17" s="54" t="str">
        <f>+'1小網８号'!A17</f>
        <v>令和８年１２月</v>
      </c>
      <c r="B17" s="21">
        <f t="shared" si="4"/>
        <v>75</v>
      </c>
      <c r="C17" s="211"/>
      <c r="D17" s="228">
        <f t="shared" si="1"/>
        <v>1</v>
      </c>
      <c r="E17" s="221">
        <f t="shared" si="0"/>
        <v>0</v>
      </c>
      <c r="F17" s="212">
        <f>'電気【※記入(変更)しない】'!$U$60</f>
        <v>150</v>
      </c>
      <c r="G17" s="211"/>
      <c r="H17" s="221">
        <f t="shared" si="2"/>
        <v>0</v>
      </c>
      <c r="I17" s="222">
        <f t="shared" si="3"/>
        <v>0</v>
      </c>
      <c r="J17" s="232"/>
      <c r="K17" s="232"/>
    </row>
    <row r="18" spans="1:11" ht="18" customHeight="1">
      <c r="A18" s="54" t="str">
        <f>+'1小網８号'!A18</f>
        <v>令和９年１月</v>
      </c>
      <c r="B18" s="21">
        <f t="shared" si="4"/>
        <v>75</v>
      </c>
      <c r="C18" s="211"/>
      <c r="D18" s="228">
        <f t="shared" si="1"/>
        <v>1</v>
      </c>
      <c r="E18" s="221">
        <f t="shared" si="0"/>
        <v>0</v>
      </c>
      <c r="F18" s="212">
        <f>'電気【※記入(変更)しない】'!$W$60</f>
        <v>150</v>
      </c>
      <c r="G18" s="211"/>
      <c r="H18" s="221">
        <f t="shared" si="2"/>
        <v>0</v>
      </c>
      <c r="I18" s="222">
        <f t="shared" si="3"/>
        <v>0</v>
      </c>
      <c r="J18" s="232"/>
      <c r="K18" s="232"/>
    </row>
    <row r="19" spans="1:11" ht="18" customHeight="1">
      <c r="A19" s="54" t="str">
        <f>+'1小網８号'!A19</f>
        <v>令和９年２月</v>
      </c>
      <c r="B19" s="21">
        <f t="shared" si="4"/>
        <v>75</v>
      </c>
      <c r="C19" s="211"/>
      <c r="D19" s="228">
        <f t="shared" si="1"/>
        <v>1</v>
      </c>
      <c r="E19" s="221">
        <f t="shared" si="0"/>
        <v>0</v>
      </c>
      <c r="F19" s="212">
        <f>'電気【※記入(変更)しない】'!$Y$60</f>
        <v>150</v>
      </c>
      <c r="G19" s="211"/>
      <c r="H19" s="221">
        <f t="shared" si="2"/>
        <v>0</v>
      </c>
      <c r="I19" s="222">
        <f t="shared" si="3"/>
        <v>0</v>
      </c>
      <c r="J19" s="232"/>
      <c r="K19" s="232"/>
    </row>
    <row r="20" spans="1:11" ht="18" customHeight="1" thickBot="1">
      <c r="A20" s="54" t="str">
        <f>+'1小網８号'!A20</f>
        <v>令和９年３月</v>
      </c>
      <c r="B20" s="21">
        <f t="shared" si="4"/>
        <v>75</v>
      </c>
      <c r="C20" s="211"/>
      <c r="D20" s="229">
        <f t="shared" si="1"/>
        <v>1</v>
      </c>
      <c r="E20" s="221">
        <f t="shared" si="0"/>
        <v>0</v>
      </c>
      <c r="F20" s="212">
        <f>'電気【※記入(変更)しない】'!$AA$60</f>
        <v>150</v>
      </c>
      <c r="G20" s="211"/>
      <c r="H20" s="221">
        <f t="shared" si="2"/>
        <v>0</v>
      </c>
      <c r="I20" s="222">
        <f t="shared" si="3"/>
        <v>0</v>
      </c>
      <c r="J20" s="232"/>
      <c r="K20" s="232"/>
    </row>
    <row r="21" spans="1:11" ht="18" customHeight="1" thickBot="1">
      <c r="A21" s="26" t="s">
        <v>141</v>
      </c>
      <c r="B21" s="27"/>
      <c r="C21" s="28"/>
      <c r="D21" s="230"/>
      <c r="E21" s="223"/>
      <c r="F21" s="231">
        <f>SUM(F9:F20)</f>
        <v>1800</v>
      </c>
      <c r="G21" s="28"/>
      <c r="H21" s="223"/>
      <c r="I21" s="224">
        <f>SUM(I9:I20)</f>
        <v>0</v>
      </c>
      <c r="J21" s="233" t="s">
        <v>142</v>
      </c>
      <c r="K21" s="232"/>
    </row>
    <row r="22" spans="1:11" ht="3.75" customHeight="1" thickBot="1">
      <c r="A22" s="33"/>
      <c r="H22" s="225"/>
      <c r="I22" s="225"/>
      <c r="J22" s="232"/>
      <c r="K22" s="232"/>
    </row>
    <row r="23" spans="1:11" ht="18" customHeight="1" thickTop="1" thickBot="1">
      <c r="F23" s="279" t="s">
        <v>262</v>
      </c>
      <c r="G23" s="280"/>
      <c r="H23" s="226" t="s">
        <v>144</v>
      </c>
      <c r="I23" s="227">
        <f>ROUNDDOWN(I21/110*100,0)</f>
        <v>0</v>
      </c>
      <c r="J23" s="232"/>
      <c r="K23" s="232"/>
    </row>
    <row r="24" spans="1:11" ht="3.75" customHeight="1" thickTop="1">
      <c r="G24" s="281"/>
      <c r="H24" s="281"/>
      <c r="I24" s="36"/>
    </row>
    <row r="25" spans="1:11" ht="13.5" customHeight="1">
      <c r="A25" s="271" t="s">
        <v>145</v>
      </c>
      <c r="B25" s="271"/>
      <c r="C25" s="271"/>
      <c r="D25" s="271"/>
      <c r="E25" s="271"/>
      <c r="F25" s="271"/>
      <c r="G25" s="271"/>
      <c r="H25" s="271"/>
      <c r="I25" s="271"/>
    </row>
    <row r="26" spans="1:11" ht="13.5" customHeight="1">
      <c r="A26" s="271" t="s">
        <v>146</v>
      </c>
      <c r="B26" s="271"/>
      <c r="C26" s="271"/>
      <c r="D26" s="271"/>
      <c r="E26" s="271"/>
      <c r="F26" s="271"/>
      <c r="G26" s="271"/>
      <c r="H26" s="271"/>
      <c r="I26" s="271"/>
    </row>
    <row r="27" spans="1:11" ht="13.5" customHeight="1">
      <c r="A27" s="271" t="s">
        <v>147</v>
      </c>
      <c r="B27" s="271"/>
      <c r="C27" s="271"/>
      <c r="D27" s="271"/>
      <c r="E27" s="271"/>
      <c r="F27" s="271"/>
      <c r="G27" s="271"/>
      <c r="H27" s="271"/>
      <c r="I27" s="271"/>
    </row>
    <row r="28" spans="1:11" ht="23.5" customHeight="1">
      <c r="A28" s="282" t="s">
        <v>317</v>
      </c>
      <c r="B28" s="282"/>
      <c r="C28" s="282"/>
      <c r="D28" s="282"/>
      <c r="E28" s="282"/>
      <c r="F28" s="282"/>
      <c r="G28" s="282"/>
      <c r="H28" s="282"/>
      <c r="I28" s="282"/>
    </row>
    <row r="29" spans="1:11" ht="13.5" customHeight="1">
      <c r="A29" s="271" t="s">
        <v>263</v>
      </c>
      <c r="B29" s="271"/>
      <c r="C29" s="271"/>
      <c r="D29" s="271"/>
      <c r="E29" s="271"/>
      <c r="F29" s="271"/>
      <c r="G29" s="271"/>
      <c r="H29" s="271"/>
      <c r="I29" s="271"/>
    </row>
    <row r="30" spans="1:11" ht="13.5" customHeight="1">
      <c r="A30" s="271" t="s">
        <v>264</v>
      </c>
      <c r="B30" s="271"/>
      <c r="C30" s="271"/>
      <c r="D30" s="271"/>
      <c r="E30" s="271"/>
      <c r="F30" s="271"/>
      <c r="G30" s="271"/>
      <c r="H30" s="271"/>
      <c r="I30" s="271"/>
    </row>
    <row r="31" spans="1:11" ht="3.75" customHeight="1"/>
    <row r="32" spans="1:11">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269</v>
      </c>
    </row>
    <row r="3" spans="1:9" ht="18" customHeight="1">
      <c r="A3" s="1" t="s">
        <v>155</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供給価格算定書【自動転記】!C6</f>
        <v>20</v>
      </c>
      <c r="C9" s="211"/>
      <c r="D9" s="218" t="s">
        <v>34</v>
      </c>
      <c r="E9" s="219">
        <f>IF(F9=0,C9*0.5,C9)</f>
        <v>0</v>
      </c>
      <c r="F9" s="21">
        <f>'電気【※記入(変更)しない】'!E$9</f>
        <v>120</v>
      </c>
      <c r="G9" s="211"/>
      <c r="H9" s="221">
        <f>F9*G9</f>
        <v>0</v>
      </c>
      <c r="I9" s="222">
        <f t="shared" ref="I9:I20" si="0">ROUNDDOWN(SUM(E9,H9),0)</f>
        <v>0</v>
      </c>
    </row>
    <row r="10" spans="1:9" ht="18" customHeight="1">
      <c r="A10" s="54" t="str">
        <f>+'1小網８号'!A10</f>
        <v>令和８年５月</v>
      </c>
      <c r="B10" s="21">
        <f>B9</f>
        <v>20</v>
      </c>
      <c r="C10" s="211"/>
      <c r="D10" s="218" t="s">
        <v>34</v>
      </c>
      <c r="E10" s="219">
        <f t="shared" ref="E10:E20" si="1">IF(F10=0,C10*0.5,C10)</f>
        <v>0</v>
      </c>
      <c r="F10" s="21">
        <f>'電気【※記入(変更)しない】'!G$9</f>
        <v>120</v>
      </c>
      <c r="G10" s="211"/>
      <c r="H10" s="221">
        <f t="shared" ref="H10:H20" si="2">F10*G10</f>
        <v>0</v>
      </c>
      <c r="I10" s="222">
        <f t="shared" si="0"/>
        <v>0</v>
      </c>
    </row>
    <row r="11" spans="1:9" ht="18" customHeight="1">
      <c r="A11" s="54" t="str">
        <f>+'1小網８号'!A11</f>
        <v>令和８年６月</v>
      </c>
      <c r="B11" s="21">
        <f t="shared" ref="B11:B20" si="3">B10</f>
        <v>20</v>
      </c>
      <c r="C11" s="211"/>
      <c r="D11" s="218" t="s">
        <v>34</v>
      </c>
      <c r="E11" s="219">
        <f t="shared" si="1"/>
        <v>0</v>
      </c>
      <c r="F11" s="21">
        <f>'電気【※記入(変更)しない】'!I$9</f>
        <v>120</v>
      </c>
      <c r="G11" s="211"/>
      <c r="H11" s="221">
        <f t="shared" si="2"/>
        <v>0</v>
      </c>
      <c r="I11" s="222">
        <f t="shared" si="0"/>
        <v>0</v>
      </c>
    </row>
    <row r="12" spans="1:9" ht="18" customHeight="1">
      <c r="A12" s="54" t="str">
        <f>+'1小網８号'!A12</f>
        <v>令和８年７月</v>
      </c>
      <c r="B12" s="21">
        <f t="shared" si="3"/>
        <v>20</v>
      </c>
      <c r="C12" s="211"/>
      <c r="D12" s="218" t="s">
        <v>34</v>
      </c>
      <c r="E12" s="219">
        <f t="shared" si="1"/>
        <v>0</v>
      </c>
      <c r="F12" s="21">
        <f>'電気【※記入(変更)しない】'!K$9</f>
        <v>120</v>
      </c>
      <c r="G12" s="211"/>
      <c r="H12" s="221">
        <f t="shared" si="2"/>
        <v>0</v>
      </c>
      <c r="I12" s="222">
        <f t="shared" si="0"/>
        <v>0</v>
      </c>
    </row>
    <row r="13" spans="1:9" ht="18" customHeight="1">
      <c r="A13" s="54" t="str">
        <f>+'1小網８号'!A13</f>
        <v>令和８年８月</v>
      </c>
      <c r="B13" s="21">
        <f t="shared" si="3"/>
        <v>20</v>
      </c>
      <c r="C13" s="211"/>
      <c r="D13" s="218" t="s">
        <v>34</v>
      </c>
      <c r="E13" s="219">
        <f t="shared" si="1"/>
        <v>0</v>
      </c>
      <c r="F13" s="21">
        <f>'電気【※記入(変更)しない】'!M$9</f>
        <v>120</v>
      </c>
      <c r="G13" s="211"/>
      <c r="H13" s="221">
        <f t="shared" si="2"/>
        <v>0</v>
      </c>
      <c r="I13" s="222">
        <f t="shared" si="0"/>
        <v>0</v>
      </c>
    </row>
    <row r="14" spans="1:9" ht="18" customHeight="1">
      <c r="A14" s="54" t="str">
        <f>+'1小網８号'!A14</f>
        <v>令和８年９月</v>
      </c>
      <c r="B14" s="21">
        <f t="shared" si="3"/>
        <v>20</v>
      </c>
      <c r="C14" s="211"/>
      <c r="D14" s="218" t="s">
        <v>34</v>
      </c>
      <c r="E14" s="219">
        <f t="shared" si="1"/>
        <v>0</v>
      </c>
      <c r="F14" s="21">
        <f>'電気【※記入(変更)しない】'!O$9</f>
        <v>120</v>
      </c>
      <c r="G14" s="211"/>
      <c r="H14" s="221">
        <f t="shared" si="2"/>
        <v>0</v>
      </c>
      <c r="I14" s="222">
        <f t="shared" si="0"/>
        <v>0</v>
      </c>
    </row>
    <row r="15" spans="1:9" ht="18" customHeight="1">
      <c r="A15" s="54" t="str">
        <f>+'1小網８号'!A15</f>
        <v>令和８年１０月</v>
      </c>
      <c r="B15" s="21">
        <f t="shared" si="3"/>
        <v>20</v>
      </c>
      <c r="C15" s="211"/>
      <c r="D15" s="218" t="s">
        <v>34</v>
      </c>
      <c r="E15" s="219">
        <f t="shared" si="1"/>
        <v>0</v>
      </c>
      <c r="F15" s="21">
        <f>'電気【※記入(変更)しない】'!Q$9</f>
        <v>120</v>
      </c>
      <c r="G15" s="211"/>
      <c r="H15" s="221">
        <f t="shared" si="2"/>
        <v>0</v>
      </c>
      <c r="I15" s="222">
        <f t="shared" si="0"/>
        <v>0</v>
      </c>
    </row>
    <row r="16" spans="1:9" ht="18" customHeight="1">
      <c r="A16" s="54" t="str">
        <f>+'1小網８号'!A16</f>
        <v>令和８年１１月</v>
      </c>
      <c r="B16" s="21">
        <f t="shared" si="3"/>
        <v>20</v>
      </c>
      <c r="C16" s="211"/>
      <c r="D16" s="218" t="s">
        <v>34</v>
      </c>
      <c r="E16" s="219">
        <f t="shared" si="1"/>
        <v>0</v>
      </c>
      <c r="F16" s="21">
        <f>'電気【※記入(変更)しない】'!S$9</f>
        <v>120</v>
      </c>
      <c r="G16" s="211"/>
      <c r="H16" s="221">
        <f t="shared" si="2"/>
        <v>0</v>
      </c>
      <c r="I16" s="222">
        <f t="shared" si="0"/>
        <v>0</v>
      </c>
    </row>
    <row r="17" spans="1:10" ht="18" customHeight="1">
      <c r="A17" s="54" t="str">
        <f>+'1小網８号'!A17</f>
        <v>令和８年１２月</v>
      </c>
      <c r="B17" s="21">
        <f t="shared" si="3"/>
        <v>20</v>
      </c>
      <c r="C17" s="211"/>
      <c r="D17" s="218" t="s">
        <v>34</v>
      </c>
      <c r="E17" s="219">
        <f t="shared" si="1"/>
        <v>0</v>
      </c>
      <c r="F17" s="21">
        <f>'電気【※記入(変更)しない】'!U$9</f>
        <v>120</v>
      </c>
      <c r="G17" s="211"/>
      <c r="H17" s="221">
        <f t="shared" si="2"/>
        <v>0</v>
      </c>
      <c r="I17" s="222">
        <f t="shared" si="0"/>
        <v>0</v>
      </c>
    </row>
    <row r="18" spans="1:10" ht="18" customHeight="1">
      <c r="A18" s="54" t="str">
        <f>+'1小網８号'!A18</f>
        <v>令和９年１月</v>
      </c>
      <c r="B18" s="21">
        <f t="shared" si="3"/>
        <v>20</v>
      </c>
      <c r="C18" s="211"/>
      <c r="D18" s="218" t="s">
        <v>34</v>
      </c>
      <c r="E18" s="219">
        <f t="shared" si="1"/>
        <v>0</v>
      </c>
      <c r="F18" s="21">
        <f>'電気【※記入(変更)しない】'!W$9</f>
        <v>120</v>
      </c>
      <c r="G18" s="211"/>
      <c r="H18" s="221">
        <f t="shared" si="2"/>
        <v>0</v>
      </c>
      <c r="I18" s="222">
        <f t="shared" si="0"/>
        <v>0</v>
      </c>
    </row>
    <row r="19" spans="1:10" ht="18" customHeight="1">
      <c r="A19" s="54" t="str">
        <f>+'1小網８号'!A19</f>
        <v>令和９年２月</v>
      </c>
      <c r="B19" s="21">
        <f t="shared" si="3"/>
        <v>20</v>
      </c>
      <c r="C19" s="211"/>
      <c r="D19" s="218" t="s">
        <v>34</v>
      </c>
      <c r="E19" s="219">
        <f t="shared" si="1"/>
        <v>0</v>
      </c>
      <c r="F19" s="21">
        <f>'電気【※記入(変更)しない】'!Y$9</f>
        <v>120</v>
      </c>
      <c r="G19" s="211"/>
      <c r="H19" s="221">
        <f t="shared" si="2"/>
        <v>0</v>
      </c>
      <c r="I19" s="222">
        <f t="shared" si="0"/>
        <v>0</v>
      </c>
    </row>
    <row r="20" spans="1:10" ht="18" customHeight="1" thickBot="1">
      <c r="A20" s="54" t="str">
        <f>+'1小網８号'!A20</f>
        <v>令和９年３月</v>
      </c>
      <c r="B20" s="21">
        <f t="shared" si="3"/>
        <v>20</v>
      </c>
      <c r="C20" s="211"/>
      <c r="D20" s="220" t="s">
        <v>34</v>
      </c>
      <c r="E20" s="219">
        <f t="shared" si="1"/>
        <v>0</v>
      </c>
      <c r="F20" s="21">
        <f>'電気【※記入(変更)しない】'!AA$9</f>
        <v>120</v>
      </c>
      <c r="G20" s="211"/>
      <c r="H20" s="221">
        <f t="shared" si="2"/>
        <v>0</v>
      </c>
      <c r="I20" s="222">
        <f t="shared" si="0"/>
        <v>0</v>
      </c>
    </row>
    <row r="21" spans="1:10" ht="18" customHeight="1" thickBot="1">
      <c r="A21" s="26" t="s">
        <v>141</v>
      </c>
      <c r="B21" s="27"/>
      <c r="C21" s="28"/>
      <c r="D21" s="230"/>
      <c r="E21" s="234"/>
      <c r="F21" s="30">
        <f>SUM(F9:F20)</f>
        <v>1440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J32"/>
  <sheetViews>
    <sheetView workbookViewId="0">
      <selection activeCell="F6" sqref="F6"/>
    </sheetView>
  </sheetViews>
  <sheetFormatPr defaultRowHeight="13"/>
  <cols>
    <col min="1" max="1" width="13.6328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3"/>
      <c r="I2" s="238" t="s">
        <v>270</v>
      </c>
    </row>
    <row r="3" spans="1:9" ht="18" customHeight="1">
      <c r="A3" s="1" t="s">
        <v>156</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128</v>
      </c>
      <c r="E7" s="13" t="s">
        <v>127</v>
      </c>
      <c r="F7" s="208" t="s">
        <v>129</v>
      </c>
      <c r="G7" s="11" t="s">
        <v>130</v>
      </c>
      <c r="H7" s="13" t="s">
        <v>127</v>
      </c>
      <c r="I7" s="39" t="s">
        <v>127</v>
      </c>
    </row>
    <row r="8" spans="1:9" ht="36" customHeight="1">
      <c r="A8" s="273"/>
      <c r="B8" s="209" t="s">
        <v>131</v>
      </c>
      <c r="C8" s="15" t="s">
        <v>132</v>
      </c>
      <c r="D8" s="16" t="s">
        <v>133</v>
      </c>
      <c r="E8" s="17" t="s">
        <v>159</v>
      </c>
      <c r="F8" s="209" t="s">
        <v>135</v>
      </c>
      <c r="G8" s="15" t="s">
        <v>160</v>
      </c>
      <c r="H8" s="18" t="s">
        <v>139</v>
      </c>
      <c r="I8" s="19" t="s">
        <v>140</v>
      </c>
    </row>
    <row r="9" spans="1:9" ht="18" customHeight="1">
      <c r="A9" s="54" t="str">
        <f>+'1小網８号'!A9</f>
        <v>令和８年４月</v>
      </c>
      <c r="B9" s="21">
        <f>供給価格算定書【自動転記】!C7</f>
        <v>35</v>
      </c>
      <c r="C9" s="211"/>
      <c r="D9" s="228">
        <f t="shared" ref="D9:D15" si="0">(185-85)/100</f>
        <v>1</v>
      </c>
      <c r="E9" s="221">
        <f>IF(F9=0,B9*C9*D9*0.5,B9*C9*D9)</f>
        <v>0</v>
      </c>
      <c r="F9" s="21">
        <f>'電気【※記入(変更)しない】'!E$10</f>
        <v>12500</v>
      </c>
      <c r="G9" s="211"/>
      <c r="H9" s="221">
        <f>F9*G9</f>
        <v>0</v>
      </c>
      <c r="I9" s="222">
        <f>ROUNDDOWN(SUM(E9,H9),0)</f>
        <v>0</v>
      </c>
    </row>
    <row r="10" spans="1:9" ht="18" customHeight="1">
      <c r="A10" s="54" t="str">
        <f>+'1小網８号'!A10</f>
        <v>令和８年５月</v>
      </c>
      <c r="B10" s="21">
        <f>B9</f>
        <v>35</v>
      </c>
      <c r="C10" s="211"/>
      <c r="D10" s="228">
        <f t="shared" si="0"/>
        <v>1</v>
      </c>
      <c r="E10" s="221">
        <f t="shared" ref="E10:E20" si="1">IF(F10=0,B10*C10*D10*0.5,B10*C10*D10)</f>
        <v>0</v>
      </c>
      <c r="F10" s="21">
        <f>'電気【※記入(変更)しない】'!G$10</f>
        <v>9300</v>
      </c>
      <c r="G10" s="211"/>
      <c r="H10" s="221">
        <f t="shared" ref="H10:H20" si="2">F10*G10</f>
        <v>0</v>
      </c>
      <c r="I10" s="222">
        <f t="shared" ref="I10:I20" si="3">ROUNDDOWN(SUM(E10,H10),0)</f>
        <v>0</v>
      </c>
    </row>
    <row r="11" spans="1:9" ht="18" customHeight="1">
      <c r="A11" s="54" t="str">
        <f>+'1小網８号'!A11</f>
        <v>令和８年６月</v>
      </c>
      <c r="B11" s="21">
        <f t="shared" ref="B11:B20" si="4">B10</f>
        <v>35</v>
      </c>
      <c r="C11" s="211"/>
      <c r="D11" s="228">
        <f t="shared" si="0"/>
        <v>1</v>
      </c>
      <c r="E11" s="221">
        <f t="shared" si="1"/>
        <v>0</v>
      </c>
      <c r="F11" s="21">
        <f>'電気【※記入(変更)しない】'!I$10</f>
        <v>8500</v>
      </c>
      <c r="G11" s="211"/>
      <c r="H11" s="221">
        <f t="shared" si="2"/>
        <v>0</v>
      </c>
      <c r="I11" s="222">
        <f t="shared" si="3"/>
        <v>0</v>
      </c>
    </row>
    <row r="12" spans="1:9" ht="18" customHeight="1">
      <c r="A12" s="54" t="str">
        <f>+'1小網８号'!A12</f>
        <v>令和８年７月</v>
      </c>
      <c r="B12" s="21">
        <f t="shared" si="4"/>
        <v>35</v>
      </c>
      <c r="C12" s="211"/>
      <c r="D12" s="228">
        <f t="shared" si="0"/>
        <v>1</v>
      </c>
      <c r="E12" s="221">
        <f t="shared" si="1"/>
        <v>0</v>
      </c>
      <c r="F12" s="21">
        <f>'電気【※記入(変更)しない】'!K$10</f>
        <v>8500</v>
      </c>
      <c r="G12" s="211"/>
      <c r="H12" s="221">
        <f t="shared" si="2"/>
        <v>0</v>
      </c>
      <c r="I12" s="222">
        <f t="shared" si="3"/>
        <v>0</v>
      </c>
    </row>
    <row r="13" spans="1:9" ht="18" customHeight="1">
      <c r="A13" s="54" t="str">
        <f>+'1小網８号'!A13</f>
        <v>令和８年８月</v>
      </c>
      <c r="B13" s="21">
        <f t="shared" si="4"/>
        <v>35</v>
      </c>
      <c r="C13" s="211"/>
      <c r="D13" s="228">
        <f t="shared" si="0"/>
        <v>1</v>
      </c>
      <c r="E13" s="221">
        <f t="shared" si="1"/>
        <v>0</v>
      </c>
      <c r="F13" s="21">
        <f>'電気【※記入(変更)しない】'!M$10</f>
        <v>10900</v>
      </c>
      <c r="G13" s="211"/>
      <c r="H13" s="221">
        <f t="shared" si="2"/>
        <v>0</v>
      </c>
      <c r="I13" s="222">
        <f t="shared" si="3"/>
        <v>0</v>
      </c>
    </row>
    <row r="14" spans="1:9" ht="18" customHeight="1">
      <c r="A14" s="54" t="str">
        <f>+'1小網８号'!A14</f>
        <v>令和８年９月</v>
      </c>
      <c r="B14" s="21">
        <f t="shared" si="4"/>
        <v>35</v>
      </c>
      <c r="C14" s="211"/>
      <c r="D14" s="228">
        <f t="shared" si="0"/>
        <v>1</v>
      </c>
      <c r="E14" s="221">
        <f t="shared" si="1"/>
        <v>0</v>
      </c>
      <c r="F14" s="21">
        <f>'電気【※記入(変更)しない】'!O$10</f>
        <v>10800</v>
      </c>
      <c r="G14" s="211"/>
      <c r="H14" s="221">
        <f t="shared" si="2"/>
        <v>0</v>
      </c>
      <c r="I14" s="222">
        <f t="shared" si="3"/>
        <v>0</v>
      </c>
    </row>
    <row r="15" spans="1:9" ht="18" customHeight="1">
      <c r="A15" s="54" t="str">
        <f>+'1小網８号'!A15</f>
        <v>令和８年１０月</v>
      </c>
      <c r="B15" s="21">
        <f t="shared" si="4"/>
        <v>35</v>
      </c>
      <c r="C15" s="211"/>
      <c r="D15" s="228">
        <f t="shared" si="0"/>
        <v>1</v>
      </c>
      <c r="E15" s="221">
        <f t="shared" si="1"/>
        <v>0</v>
      </c>
      <c r="F15" s="21">
        <f>'電気【※記入(変更)しない】'!Q$10</f>
        <v>9700</v>
      </c>
      <c r="G15" s="211"/>
      <c r="H15" s="221">
        <f t="shared" si="2"/>
        <v>0</v>
      </c>
      <c r="I15" s="222">
        <f t="shared" si="3"/>
        <v>0</v>
      </c>
    </row>
    <row r="16" spans="1:9" ht="18" customHeight="1">
      <c r="A16" s="54" t="str">
        <f>+'1小網８号'!A16</f>
        <v>令和８年１１月</v>
      </c>
      <c r="B16" s="21">
        <f t="shared" si="4"/>
        <v>35</v>
      </c>
      <c r="C16" s="211"/>
      <c r="D16" s="228">
        <f>(185-85)/100</f>
        <v>1</v>
      </c>
      <c r="E16" s="221">
        <f t="shared" si="1"/>
        <v>0</v>
      </c>
      <c r="F16" s="21">
        <f>'電気【※記入(変更)しない】'!S$10</f>
        <v>8300</v>
      </c>
      <c r="G16" s="211"/>
      <c r="H16" s="221">
        <f t="shared" si="2"/>
        <v>0</v>
      </c>
      <c r="I16" s="222">
        <f t="shared" si="3"/>
        <v>0</v>
      </c>
    </row>
    <row r="17" spans="1:10" ht="18" customHeight="1">
      <c r="A17" s="54" t="str">
        <f>+'1小網８号'!A17</f>
        <v>令和８年１２月</v>
      </c>
      <c r="B17" s="21">
        <f t="shared" si="4"/>
        <v>35</v>
      </c>
      <c r="C17" s="211"/>
      <c r="D17" s="228">
        <f t="shared" ref="D17:D20" si="5">(185-85)/100</f>
        <v>1</v>
      </c>
      <c r="E17" s="221">
        <f t="shared" si="1"/>
        <v>0</v>
      </c>
      <c r="F17" s="21">
        <f>'電気【※記入(変更)しない】'!U$10</f>
        <v>9300</v>
      </c>
      <c r="G17" s="211"/>
      <c r="H17" s="221">
        <f t="shared" si="2"/>
        <v>0</v>
      </c>
      <c r="I17" s="222">
        <f t="shared" si="3"/>
        <v>0</v>
      </c>
    </row>
    <row r="18" spans="1:10" ht="18" customHeight="1">
      <c r="A18" s="54" t="str">
        <f>+'1小網８号'!A18</f>
        <v>令和９年１月</v>
      </c>
      <c r="B18" s="21">
        <f t="shared" si="4"/>
        <v>35</v>
      </c>
      <c r="C18" s="211"/>
      <c r="D18" s="228">
        <f t="shared" si="5"/>
        <v>1</v>
      </c>
      <c r="E18" s="221">
        <f t="shared" si="1"/>
        <v>0</v>
      </c>
      <c r="F18" s="21">
        <f>'電気【※記入(変更)しない】'!W$10</f>
        <v>13100</v>
      </c>
      <c r="G18" s="211"/>
      <c r="H18" s="221">
        <f t="shared" si="2"/>
        <v>0</v>
      </c>
      <c r="I18" s="222">
        <f t="shared" si="3"/>
        <v>0</v>
      </c>
    </row>
    <row r="19" spans="1:10" ht="18" customHeight="1">
      <c r="A19" s="54" t="str">
        <f>+'1小網８号'!A19</f>
        <v>令和９年２月</v>
      </c>
      <c r="B19" s="21">
        <f t="shared" si="4"/>
        <v>35</v>
      </c>
      <c r="C19" s="211"/>
      <c r="D19" s="228">
        <f t="shared" si="5"/>
        <v>1</v>
      </c>
      <c r="E19" s="221">
        <f t="shared" si="1"/>
        <v>0</v>
      </c>
      <c r="F19" s="21">
        <f>'電気【※記入(変更)しない】'!Y$10</f>
        <v>13500</v>
      </c>
      <c r="G19" s="211"/>
      <c r="H19" s="221">
        <f t="shared" si="2"/>
        <v>0</v>
      </c>
      <c r="I19" s="222">
        <f t="shared" si="3"/>
        <v>0</v>
      </c>
    </row>
    <row r="20" spans="1:10" ht="18" customHeight="1" thickBot="1">
      <c r="A20" s="54" t="str">
        <f>+'1小網８号'!A20</f>
        <v>令和９年３月</v>
      </c>
      <c r="B20" s="21">
        <f t="shared" si="4"/>
        <v>35</v>
      </c>
      <c r="C20" s="211"/>
      <c r="D20" s="229">
        <f t="shared" si="5"/>
        <v>1</v>
      </c>
      <c r="E20" s="221">
        <f t="shared" si="1"/>
        <v>0</v>
      </c>
      <c r="F20" s="21">
        <f>'電気【※記入(変更)しない】'!AA$10</f>
        <v>12700</v>
      </c>
      <c r="G20" s="211"/>
      <c r="H20" s="221">
        <f t="shared" si="2"/>
        <v>0</v>
      </c>
      <c r="I20" s="222">
        <f t="shared" si="3"/>
        <v>0</v>
      </c>
    </row>
    <row r="21" spans="1:10" ht="18" customHeight="1" thickBot="1">
      <c r="A21" s="26" t="s">
        <v>141</v>
      </c>
      <c r="B21" s="27"/>
      <c r="C21" s="28"/>
      <c r="D21" s="28"/>
      <c r="E21" s="29"/>
      <c r="F21" s="30">
        <f>SUM(F9:F20)</f>
        <v>127100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A25:I25"/>
    <mergeCell ref="A26:I26"/>
    <mergeCell ref="A27:I27"/>
    <mergeCell ref="F23:G23"/>
    <mergeCell ref="G24:H24"/>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J32"/>
  <sheetViews>
    <sheetView workbookViewId="0">
      <selection activeCell="F6" sqref="F6"/>
    </sheetView>
  </sheetViews>
  <sheetFormatPr defaultRowHeight="13"/>
  <cols>
    <col min="1" max="1" width="13.453125" style="1" customWidth="1"/>
    <col min="2" max="3" width="10.453125" style="1" customWidth="1"/>
    <col min="4" max="4" width="6.453125" style="1" customWidth="1"/>
    <col min="5" max="5" width="13.453125" style="33" customWidth="1"/>
    <col min="6" max="6" width="14.453125" style="1" customWidth="1"/>
    <col min="7" max="7" width="11.453125" style="1" customWidth="1"/>
    <col min="8" max="8" width="15.08984375" style="1" customWidth="1"/>
    <col min="9" max="9" width="15.453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79" width="9" style="1"/>
    <col min="16380" max="16384" width="9" style="1" customWidth="1"/>
  </cols>
  <sheetData>
    <row r="1" spans="1:9" ht="3.75" customHeight="1" thickBot="1"/>
    <row r="2" spans="1:9" ht="27" customHeight="1" thickBot="1">
      <c r="A2" s="72" t="s">
        <v>249</v>
      </c>
      <c r="E2" s="48"/>
      <c r="I2" s="238" t="s">
        <v>271</v>
      </c>
    </row>
    <row r="3" spans="1:9" ht="18" customHeight="1">
      <c r="A3" s="1" t="s">
        <v>161</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126</v>
      </c>
      <c r="C7" s="11" t="s">
        <v>127</v>
      </c>
      <c r="D7" s="12" t="s">
        <v>128</v>
      </c>
      <c r="E7" s="13" t="s">
        <v>127</v>
      </c>
      <c r="F7" s="208" t="s">
        <v>129</v>
      </c>
      <c r="G7" s="11" t="s">
        <v>130</v>
      </c>
      <c r="H7" s="13" t="s">
        <v>127</v>
      </c>
      <c r="I7" s="39" t="s">
        <v>127</v>
      </c>
    </row>
    <row r="8" spans="1:9" ht="36" customHeight="1">
      <c r="A8" s="273"/>
      <c r="B8" s="209" t="s">
        <v>131</v>
      </c>
      <c r="C8" s="15" t="s">
        <v>132</v>
      </c>
      <c r="D8" s="16" t="s">
        <v>133</v>
      </c>
      <c r="E8" s="17" t="s">
        <v>134</v>
      </c>
      <c r="F8" s="209" t="s">
        <v>135</v>
      </c>
      <c r="G8" s="15" t="s">
        <v>160</v>
      </c>
      <c r="H8" s="18" t="s">
        <v>139</v>
      </c>
      <c r="I8" s="19" t="s">
        <v>140</v>
      </c>
    </row>
    <row r="9" spans="1:9" ht="18" customHeight="1">
      <c r="A9" s="54" t="str">
        <f>+'1小網８号'!A9</f>
        <v>令和８年４月</v>
      </c>
      <c r="B9" s="21">
        <f>供給価格算定書【自動転記】!C8</f>
        <v>30</v>
      </c>
      <c r="C9" s="211"/>
      <c r="D9" s="218" t="s">
        <v>34</v>
      </c>
      <c r="E9" s="219">
        <f>IF(F9=0,C9*0.5,C9)</f>
        <v>0</v>
      </c>
      <c r="F9" s="21">
        <f>'電気【※記入(変更)しない】'!E$11</f>
        <v>35</v>
      </c>
      <c r="G9" s="211"/>
      <c r="H9" s="221">
        <f>F9*G9</f>
        <v>0</v>
      </c>
      <c r="I9" s="222">
        <f t="shared" ref="I9:I20" si="0">ROUNDDOWN(SUM(E9,H9),0)</f>
        <v>0</v>
      </c>
    </row>
    <row r="10" spans="1:9" ht="18" customHeight="1">
      <c r="A10" s="54" t="str">
        <f>+'1小網８号'!A10</f>
        <v>令和８年５月</v>
      </c>
      <c r="B10" s="21">
        <f>B9</f>
        <v>30</v>
      </c>
      <c r="C10" s="211"/>
      <c r="D10" s="218" t="s">
        <v>34</v>
      </c>
      <c r="E10" s="219">
        <f t="shared" ref="E10:E20" si="1">IF(F10=0,C10*0.5,C10)</f>
        <v>0</v>
      </c>
      <c r="F10" s="21">
        <f>'電気【※記入(変更)しない】'!G$11</f>
        <v>35</v>
      </c>
      <c r="G10" s="211"/>
      <c r="H10" s="221">
        <f t="shared" ref="H10:H20" si="2">F10*G10</f>
        <v>0</v>
      </c>
      <c r="I10" s="222">
        <f t="shared" si="0"/>
        <v>0</v>
      </c>
    </row>
    <row r="11" spans="1:9" ht="18" customHeight="1">
      <c r="A11" s="54" t="str">
        <f>+'1小網８号'!A11</f>
        <v>令和８年６月</v>
      </c>
      <c r="B11" s="21">
        <f t="shared" ref="B11:B20" si="3">B10</f>
        <v>30</v>
      </c>
      <c r="C11" s="211"/>
      <c r="D11" s="218" t="s">
        <v>34</v>
      </c>
      <c r="E11" s="219">
        <f t="shared" si="1"/>
        <v>0</v>
      </c>
      <c r="F11" s="21">
        <f>'電気【※記入(変更)しない】'!I$11</f>
        <v>35</v>
      </c>
      <c r="G11" s="211"/>
      <c r="H11" s="221">
        <f t="shared" si="2"/>
        <v>0</v>
      </c>
      <c r="I11" s="222">
        <f t="shared" si="0"/>
        <v>0</v>
      </c>
    </row>
    <row r="12" spans="1:9" ht="18" customHeight="1">
      <c r="A12" s="54" t="str">
        <f>+'1小網８号'!A12</f>
        <v>令和８年７月</v>
      </c>
      <c r="B12" s="21">
        <f t="shared" si="3"/>
        <v>30</v>
      </c>
      <c r="C12" s="211"/>
      <c r="D12" s="218" t="s">
        <v>34</v>
      </c>
      <c r="E12" s="219">
        <f t="shared" si="1"/>
        <v>0</v>
      </c>
      <c r="F12" s="21">
        <f>'電気【※記入(変更)しない】'!K$11</f>
        <v>35</v>
      </c>
      <c r="G12" s="211"/>
      <c r="H12" s="221">
        <f t="shared" si="2"/>
        <v>0</v>
      </c>
      <c r="I12" s="222">
        <f t="shared" si="0"/>
        <v>0</v>
      </c>
    </row>
    <row r="13" spans="1:9" ht="18" customHeight="1">
      <c r="A13" s="54" t="str">
        <f>+'1小網８号'!A13</f>
        <v>令和８年８月</v>
      </c>
      <c r="B13" s="21">
        <f t="shared" si="3"/>
        <v>30</v>
      </c>
      <c r="C13" s="211"/>
      <c r="D13" s="218" t="s">
        <v>34</v>
      </c>
      <c r="E13" s="219">
        <f t="shared" si="1"/>
        <v>0</v>
      </c>
      <c r="F13" s="21">
        <f>'電気【※記入(変更)しない】'!M$11</f>
        <v>35</v>
      </c>
      <c r="G13" s="211"/>
      <c r="H13" s="221">
        <f t="shared" si="2"/>
        <v>0</v>
      </c>
      <c r="I13" s="222">
        <f t="shared" si="0"/>
        <v>0</v>
      </c>
    </row>
    <row r="14" spans="1:9" ht="18" customHeight="1">
      <c r="A14" s="54" t="str">
        <f>+'1小網８号'!A14</f>
        <v>令和８年９月</v>
      </c>
      <c r="B14" s="21">
        <f t="shared" si="3"/>
        <v>30</v>
      </c>
      <c r="C14" s="211"/>
      <c r="D14" s="218" t="s">
        <v>34</v>
      </c>
      <c r="E14" s="219">
        <f t="shared" si="1"/>
        <v>0</v>
      </c>
      <c r="F14" s="21">
        <f>'電気【※記入(変更)しない】'!O$11</f>
        <v>35</v>
      </c>
      <c r="G14" s="211"/>
      <c r="H14" s="221">
        <f t="shared" si="2"/>
        <v>0</v>
      </c>
      <c r="I14" s="222">
        <f t="shared" si="0"/>
        <v>0</v>
      </c>
    </row>
    <row r="15" spans="1:9" ht="18" customHeight="1">
      <c r="A15" s="54" t="str">
        <f>+'1小網８号'!A15</f>
        <v>令和８年１０月</v>
      </c>
      <c r="B15" s="21">
        <f t="shared" si="3"/>
        <v>30</v>
      </c>
      <c r="C15" s="211"/>
      <c r="D15" s="218" t="s">
        <v>34</v>
      </c>
      <c r="E15" s="219">
        <f t="shared" si="1"/>
        <v>0</v>
      </c>
      <c r="F15" s="21">
        <f>'電気【※記入(変更)しない】'!Q$11</f>
        <v>35</v>
      </c>
      <c r="G15" s="211"/>
      <c r="H15" s="221">
        <f t="shared" si="2"/>
        <v>0</v>
      </c>
      <c r="I15" s="222">
        <f t="shared" si="0"/>
        <v>0</v>
      </c>
    </row>
    <row r="16" spans="1:9" ht="18" customHeight="1">
      <c r="A16" s="54" t="str">
        <f>+'1小網８号'!A16</f>
        <v>令和８年１１月</v>
      </c>
      <c r="B16" s="21">
        <f t="shared" si="3"/>
        <v>30</v>
      </c>
      <c r="C16" s="211"/>
      <c r="D16" s="218" t="s">
        <v>34</v>
      </c>
      <c r="E16" s="219">
        <f t="shared" si="1"/>
        <v>0</v>
      </c>
      <c r="F16" s="21">
        <f>'電気【※記入(変更)しない】'!S$11</f>
        <v>35</v>
      </c>
      <c r="G16" s="211"/>
      <c r="H16" s="221">
        <f t="shared" si="2"/>
        <v>0</v>
      </c>
      <c r="I16" s="222">
        <f t="shared" si="0"/>
        <v>0</v>
      </c>
    </row>
    <row r="17" spans="1:10" ht="18" customHeight="1">
      <c r="A17" s="54" t="str">
        <f>+'1小網８号'!A17</f>
        <v>令和８年１２月</v>
      </c>
      <c r="B17" s="21">
        <f t="shared" si="3"/>
        <v>30</v>
      </c>
      <c r="C17" s="211"/>
      <c r="D17" s="218" t="s">
        <v>34</v>
      </c>
      <c r="E17" s="219">
        <f t="shared" si="1"/>
        <v>0</v>
      </c>
      <c r="F17" s="21">
        <f>'電気【※記入(変更)しない】'!U$11</f>
        <v>35</v>
      </c>
      <c r="G17" s="211"/>
      <c r="H17" s="221">
        <f t="shared" si="2"/>
        <v>0</v>
      </c>
      <c r="I17" s="222">
        <f t="shared" si="0"/>
        <v>0</v>
      </c>
    </row>
    <row r="18" spans="1:10" ht="18" customHeight="1">
      <c r="A18" s="54" t="str">
        <f>+'1小網８号'!A18</f>
        <v>令和９年１月</v>
      </c>
      <c r="B18" s="21">
        <f t="shared" si="3"/>
        <v>30</v>
      </c>
      <c r="C18" s="211"/>
      <c r="D18" s="218" t="s">
        <v>34</v>
      </c>
      <c r="E18" s="219">
        <f t="shared" si="1"/>
        <v>0</v>
      </c>
      <c r="F18" s="21">
        <f>'電気【※記入(変更)しない】'!W$11</f>
        <v>35</v>
      </c>
      <c r="G18" s="211"/>
      <c r="H18" s="221">
        <f t="shared" si="2"/>
        <v>0</v>
      </c>
      <c r="I18" s="222">
        <f t="shared" si="0"/>
        <v>0</v>
      </c>
    </row>
    <row r="19" spans="1:10" ht="18" customHeight="1">
      <c r="A19" s="54" t="str">
        <f>+'1小網８号'!A19</f>
        <v>令和９年２月</v>
      </c>
      <c r="B19" s="21">
        <f t="shared" si="3"/>
        <v>30</v>
      </c>
      <c r="C19" s="211"/>
      <c r="D19" s="218" t="s">
        <v>34</v>
      </c>
      <c r="E19" s="219">
        <f t="shared" si="1"/>
        <v>0</v>
      </c>
      <c r="F19" s="21">
        <f>'電気【※記入(変更)しない】'!Y$11</f>
        <v>35</v>
      </c>
      <c r="G19" s="211"/>
      <c r="H19" s="221">
        <f t="shared" si="2"/>
        <v>0</v>
      </c>
      <c r="I19" s="222">
        <f t="shared" si="0"/>
        <v>0</v>
      </c>
    </row>
    <row r="20" spans="1:10" ht="18" customHeight="1" thickBot="1">
      <c r="A20" s="54" t="str">
        <f>+'1小網８号'!A20</f>
        <v>令和９年３月</v>
      </c>
      <c r="B20" s="21">
        <f t="shared" si="3"/>
        <v>30</v>
      </c>
      <c r="C20" s="211"/>
      <c r="D20" s="220" t="s">
        <v>34</v>
      </c>
      <c r="E20" s="219">
        <f t="shared" si="1"/>
        <v>0</v>
      </c>
      <c r="F20" s="21">
        <f>'電気【※記入(変更)しない】'!AA$11</f>
        <v>35</v>
      </c>
      <c r="G20" s="211"/>
      <c r="H20" s="221">
        <f t="shared" si="2"/>
        <v>0</v>
      </c>
      <c r="I20" s="222">
        <f t="shared" si="0"/>
        <v>0</v>
      </c>
    </row>
    <row r="21" spans="1:10" ht="18" customHeight="1" thickBot="1">
      <c r="A21" s="26" t="s">
        <v>141</v>
      </c>
      <c r="B21" s="27"/>
      <c r="C21" s="28"/>
      <c r="D21" s="28"/>
      <c r="E21" s="50"/>
      <c r="F21" s="30">
        <f>SUM(F9:F20)</f>
        <v>420</v>
      </c>
      <c r="G21" s="28"/>
      <c r="H21" s="223"/>
      <c r="I21" s="224">
        <f>SUM(I9:I20)</f>
        <v>0</v>
      </c>
      <c r="J21" s="32" t="s">
        <v>142</v>
      </c>
    </row>
    <row r="22" spans="1:10" ht="3.75" customHeight="1" thickBot="1">
      <c r="A22" s="3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2">
    <mergeCell ref="A30:I30"/>
    <mergeCell ref="A5:A8"/>
    <mergeCell ref="B5:E5"/>
    <mergeCell ref="F5:H5"/>
    <mergeCell ref="I5:I6"/>
    <mergeCell ref="F23:G23"/>
    <mergeCell ref="G24:H24"/>
    <mergeCell ref="A25:I25"/>
    <mergeCell ref="A26:I26"/>
    <mergeCell ref="A27:I27"/>
    <mergeCell ref="A29:I29"/>
    <mergeCell ref="A28:I28"/>
  </mergeCells>
  <phoneticPr fontId="3"/>
  <pageMargins left="0.70866141732283472" right="0.5118110236220472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J32"/>
  <sheetViews>
    <sheetView workbookViewId="0">
      <selection activeCell="F6" sqref="F6"/>
    </sheetView>
  </sheetViews>
  <sheetFormatPr defaultRowHeight="13"/>
  <cols>
    <col min="1" max="1" width="13.453125" style="1" customWidth="1"/>
    <col min="2" max="4" width="10.453125" style="1" customWidth="1"/>
    <col min="5" max="5" width="18.90625" style="1" customWidth="1"/>
    <col min="6" max="6" width="15.453125" style="1" customWidth="1"/>
    <col min="7" max="7" width="10.453125" style="1" customWidth="1"/>
    <col min="8" max="8" width="15.08984375" style="1" customWidth="1"/>
    <col min="9" max="9" width="17.36328125" style="1" customWidth="1"/>
    <col min="10" max="10" width="4.6328125" style="1" customWidth="1"/>
    <col min="11" max="256" width="9" style="1"/>
    <col min="257" max="257" width="13.6328125" style="1" customWidth="1"/>
    <col min="258" max="260" width="10.453125" style="1" customWidth="1"/>
    <col min="261" max="261" width="18.90625" style="1" customWidth="1"/>
    <col min="262" max="262" width="15.453125" style="1" customWidth="1"/>
    <col min="263" max="263" width="10.453125" style="1" customWidth="1"/>
    <col min="264" max="264" width="15.08984375" style="1" customWidth="1"/>
    <col min="265" max="265" width="17.36328125" style="1" customWidth="1"/>
    <col min="266" max="266" width="4.6328125" style="1" customWidth="1"/>
    <col min="267" max="512" width="9" style="1"/>
    <col min="513" max="513" width="13.6328125" style="1" customWidth="1"/>
    <col min="514" max="516" width="10.453125" style="1" customWidth="1"/>
    <col min="517" max="517" width="18.90625" style="1" customWidth="1"/>
    <col min="518" max="518" width="15.453125" style="1" customWidth="1"/>
    <col min="519" max="519" width="10.453125" style="1" customWidth="1"/>
    <col min="520" max="520" width="15.08984375" style="1" customWidth="1"/>
    <col min="521" max="521" width="17.36328125" style="1" customWidth="1"/>
    <col min="522" max="522" width="4.6328125" style="1" customWidth="1"/>
    <col min="523" max="768" width="9" style="1"/>
    <col min="769" max="769" width="13.6328125" style="1" customWidth="1"/>
    <col min="770" max="772" width="10.453125" style="1" customWidth="1"/>
    <col min="773" max="773" width="18.90625" style="1" customWidth="1"/>
    <col min="774" max="774" width="15.453125" style="1" customWidth="1"/>
    <col min="775" max="775" width="10.453125" style="1" customWidth="1"/>
    <col min="776" max="776" width="15.08984375" style="1" customWidth="1"/>
    <col min="777" max="777" width="17.36328125" style="1" customWidth="1"/>
    <col min="778" max="778" width="4.6328125" style="1" customWidth="1"/>
    <col min="779" max="1024" width="9" style="1"/>
    <col min="1025" max="1025" width="13.6328125" style="1" customWidth="1"/>
    <col min="1026" max="1028" width="10.453125" style="1" customWidth="1"/>
    <col min="1029" max="1029" width="18.90625" style="1" customWidth="1"/>
    <col min="1030" max="1030" width="15.453125" style="1" customWidth="1"/>
    <col min="1031" max="1031" width="10.453125" style="1" customWidth="1"/>
    <col min="1032" max="1032" width="15.08984375" style="1" customWidth="1"/>
    <col min="1033" max="1033" width="17.36328125" style="1" customWidth="1"/>
    <col min="1034" max="1034" width="4.6328125" style="1" customWidth="1"/>
    <col min="1035" max="1280" width="9" style="1"/>
    <col min="1281" max="1281" width="13.6328125" style="1" customWidth="1"/>
    <col min="1282" max="1284" width="10.453125" style="1" customWidth="1"/>
    <col min="1285" max="1285" width="18.90625" style="1" customWidth="1"/>
    <col min="1286" max="1286" width="15.453125" style="1" customWidth="1"/>
    <col min="1287" max="1287" width="10.453125" style="1" customWidth="1"/>
    <col min="1288" max="1288" width="15.08984375" style="1" customWidth="1"/>
    <col min="1289" max="1289" width="17.36328125" style="1" customWidth="1"/>
    <col min="1290" max="1290" width="4.6328125" style="1" customWidth="1"/>
    <col min="1291" max="1536" width="9" style="1"/>
    <col min="1537" max="1537" width="13.6328125" style="1" customWidth="1"/>
    <col min="1538" max="1540" width="10.453125" style="1" customWidth="1"/>
    <col min="1541" max="1541" width="18.90625" style="1" customWidth="1"/>
    <col min="1542" max="1542" width="15.453125" style="1" customWidth="1"/>
    <col min="1543" max="1543" width="10.453125" style="1" customWidth="1"/>
    <col min="1544" max="1544" width="15.08984375" style="1" customWidth="1"/>
    <col min="1545" max="1545" width="17.36328125" style="1" customWidth="1"/>
    <col min="1546" max="1546" width="4.6328125" style="1" customWidth="1"/>
    <col min="1547" max="1792" width="9" style="1"/>
    <col min="1793" max="1793" width="13.6328125" style="1" customWidth="1"/>
    <col min="1794" max="1796" width="10.453125" style="1" customWidth="1"/>
    <col min="1797" max="1797" width="18.90625" style="1" customWidth="1"/>
    <col min="1798" max="1798" width="15.453125" style="1" customWidth="1"/>
    <col min="1799" max="1799" width="10.453125" style="1" customWidth="1"/>
    <col min="1800" max="1800" width="15.08984375" style="1" customWidth="1"/>
    <col min="1801" max="1801" width="17.36328125" style="1" customWidth="1"/>
    <col min="1802" max="1802" width="4.6328125" style="1" customWidth="1"/>
    <col min="1803" max="2048" width="9" style="1"/>
    <col min="2049" max="2049" width="13.6328125" style="1" customWidth="1"/>
    <col min="2050" max="2052" width="10.453125" style="1" customWidth="1"/>
    <col min="2053" max="2053" width="18.90625" style="1" customWidth="1"/>
    <col min="2054" max="2054" width="15.453125" style="1" customWidth="1"/>
    <col min="2055" max="2055" width="10.453125" style="1" customWidth="1"/>
    <col min="2056" max="2056" width="15.08984375" style="1" customWidth="1"/>
    <col min="2057" max="2057" width="17.36328125" style="1" customWidth="1"/>
    <col min="2058" max="2058" width="4.6328125" style="1" customWidth="1"/>
    <col min="2059" max="2304" width="9" style="1"/>
    <col min="2305" max="2305" width="13.6328125" style="1" customWidth="1"/>
    <col min="2306" max="2308" width="10.453125" style="1" customWidth="1"/>
    <col min="2309" max="2309" width="18.90625" style="1" customWidth="1"/>
    <col min="2310" max="2310" width="15.453125" style="1" customWidth="1"/>
    <col min="2311" max="2311" width="10.453125" style="1" customWidth="1"/>
    <col min="2312" max="2312" width="15.08984375" style="1" customWidth="1"/>
    <col min="2313" max="2313" width="17.36328125" style="1" customWidth="1"/>
    <col min="2314" max="2314" width="4.6328125" style="1" customWidth="1"/>
    <col min="2315" max="2560" width="9" style="1"/>
    <col min="2561" max="2561" width="13.6328125" style="1" customWidth="1"/>
    <col min="2562" max="2564" width="10.453125" style="1" customWidth="1"/>
    <col min="2565" max="2565" width="18.90625" style="1" customWidth="1"/>
    <col min="2566" max="2566" width="15.453125" style="1" customWidth="1"/>
    <col min="2567" max="2567" width="10.453125" style="1" customWidth="1"/>
    <col min="2568" max="2568" width="15.08984375" style="1" customWidth="1"/>
    <col min="2569" max="2569" width="17.36328125" style="1" customWidth="1"/>
    <col min="2570" max="2570" width="4.6328125" style="1" customWidth="1"/>
    <col min="2571" max="2816" width="9" style="1"/>
    <col min="2817" max="2817" width="13.6328125" style="1" customWidth="1"/>
    <col min="2818" max="2820" width="10.453125" style="1" customWidth="1"/>
    <col min="2821" max="2821" width="18.90625" style="1" customWidth="1"/>
    <col min="2822" max="2822" width="15.453125" style="1" customWidth="1"/>
    <col min="2823" max="2823" width="10.453125" style="1" customWidth="1"/>
    <col min="2824" max="2824" width="15.08984375" style="1" customWidth="1"/>
    <col min="2825" max="2825" width="17.36328125" style="1" customWidth="1"/>
    <col min="2826" max="2826" width="4.6328125" style="1" customWidth="1"/>
    <col min="2827" max="3072" width="9" style="1"/>
    <col min="3073" max="3073" width="13.6328125" style="1" customWidth="1"/>
    <col min="3074" max="3076" width="10.453125" style="1" customWidth="1"/>
    <col min="3077" max="3077" width="18.90625" style="1" customWidth="1"/>
    <col min="3078" max="3078" width="15.453125" style="1" customWidth="1"/>
    <col min="3079" max="3079" width="10.453125" style="1" customWidth="1"/>
    <col min="3080" max="3080" width="15.08984375" style="1" customWidth="1"/>
    <col min="3081" max="3081" width="17.36328125" style="1" customWidth="1"/>
    <col min="3082" max="3082" width="4.6328125" style="1" customWidth="1"/>
    <col min="3083" max="3328" width="9" style="1"/>
    <col min="3329" max="3329" width="13.6328125" style="1" customWidth="1"/>
    <col min="3330" max="3332" width="10.453125" style="1" customWidth="1"/>
    <col min="3333" max="3333" width="18.90625" style="1" customWidth="1"/>
    <col min="3334" max="3334" width="15.453125" style="1" customWidth="1"/>
    <col min="3335" max="3335" width="10.453125" style="1" customWidth="1"/>
    <col min="3336" max="3336" width="15.08984375" style="1" customWidth="1"/>
    <col min="3337" max="3337" width="17.36328125" style="1" customWidth="1"/>
    <col min="3338" max="3338" width="4.6328125" style="1" customWidth="1"/>
    <col min="3339" max="3584" width="9" style="1"/>
    <col min="3585" max="3585" width="13.6328125" style="1" customWidth="1"/>
    <col min="3586" max="3588" width="10.453125" style="1" customWidth="1"/>
    <col min="3589" max="3589" width="18.90625" style="1" customWidth="1"/>
    <col min="3590" max="3590" width="15.453125" style="1" customWidth="1"/>
    <col min="3591" max="3591" width="10.453125" style="1" customWidth="1"/>
    <col min="3592" max="3592" width="15.08984375" style="1" customWidth="1"/>
    <col min="3593" max="3593" width="17.36328125" style="1" customWidth="1"/>
    <col min="3594" max="3594" width="4.6328125" style="1" customWidth="1"/>
    <col min="3595" max="3840" width="9" style="1"/>
    <col min="3841" max="3841" width="13.6328125" style="1" customWidth="1"/>
    <col min="3842" max="3844" width="10.453125" style="1" customWidth="1"/>
    <col min="3845" max="3845" width="18.90625" style="1" customWidth="1"/>
    <col min="3846" max="3846" width="15.453125" style="1" customWidth="1"/>
    <col min="3847" max="3847" width="10.453125" style="1" customWidth="1"/>
    <col min="3848" max="3848" width="15.08984375" style="1" customWidth="1"/>
    <col min="3849" max="3849" width="17.36328125" style="1" customWidth="1"/>
    <col min="3850" max="3850" width="4.6328125" style="1" customWidth="1"/>
    <col min="3851" max="4096" width="9" style="1"/>
    <col min="4097" max="4097" width="13.6328125" style="1" customWidth="1"/>
    <col min="4098" max="4100" width="10.453125" style="1" customWidth="1"/>
    <col min="4101" max="4101" width="18.90625" style="1" customWidth="1"/>
    <col min="4102" max="4102" width="15.453125" style="1" customWidth="1"/>
    <col min="4103" max="4103" width="10.453125" style="1" customWidth="1"/>
    <col min="4104" max="4104" width="15.08984375" style="1" customWidth="1"/>
    <col min="4105" max="4105" width="17.36328125" style="1" customWidth="1"/>
    <col min="4106" max="4106" width="4.6328125" style="1" customWidth="1"/>
    <col min="4107" max="4352" width="9" style="1"/>
    <col min="4353" max="4353" width="13.6328125" style="1" customWidth="1"/>
    <col min="4354" max="4356" width="10.453125" style="1" customWidth="1"/>
    <col min="4357" max="4357" width="18.90625" style="1" customWidth="1"/>
    <col min="4358" max="4358" width="15.453125" style="1" customWidth="1"/>
    <col min="4359" max="4359" width="10.453125" style="1" customWidth="1"/>
    <col min="4360" max="4360" width="15.08984375" style="1" customWidth="1"/>
    <col min="4361" max="4361" width="17.36328125" style="1" customWidth="1"/>
    <col min="4362" max="4362" width="4.6328125" style="1" customWidth="1"/>
    <col min="4363" max="4608" width="9" style="1"/>
    <col min="4609" max="4609" width="13.6328125" style="1" customWidth="1"/>
    <col min="4610" max="4612" width="10.453125" style="1" customWidth="1"/>
    <col min="4613" max="4613" width="18.90625" style="1" customWidth="1"/>
    <col min="4614" max="4614" width="15.453125" style="1" customWidth="1"/>
    <col min="4615" max="4615" width="10.453125" style="1" customWidth="1"/>
    <col min="4616" max="4616" width="15.08984375" style="1" customWidth="1"/>
    <col min="4617" max="4617" width="17.36328125" style="1" customWidth="1"/>
    <col min="4618" max="4618" width="4.6328125" style="1" customWidth="1"/>
    <col min="4619" max="4864" width="9" style="1"/>
    <col min="4865" max="4865" width="13.6328125" style="1" customWidth="1"/>
    <col min="4866" max="4868" width="10.453125" style="1" customWidth="1"/>
    <col min="4869" max="4869" width="18.90625" style="1" customWidth="1"/>
    <col min="4870" max="4870" width="15.453125" style="1" customWidth="1"/>
    <col min="4871" max="4871" width="10.453125" style="1" customWidth="1"/>
    <col min="4872" max="4872" width="15.08984375" style="1" customWidth="1"/>
    <col min="4873" max="4873" width="17.36328125" style="1" customWidth="1"/>
    <col min="4874" max="4874" width="4.6328125" style="1" customWidth="1"/>
    <col min="4875" max="5120" width="9" style="1"/>
    <col min="5121" max="5121" width="13.6328125" style="1" customWidth="1"/>
    <col min="5122" max="5124" width="10.453125" style="1" customWidth="1"/>
    <col min="5125" max="5125" width="18.90625" style="1" customWidth="1"/>
    <col min="5126" max="5126" width="15.453125" style="1" customWidth="1"/>
    <col min="5127" max="5127" width="10.453125" style="1" customWidth="1"/>
    <col min="5128" max="5128" width="15.08984375" style="1" customWidth="1"/>
    <col min="5129" max="5129" width="17.36328125" style="1" customWidth="1"/>
    <col min="5130" max="5130" width="4.6328125" style="1" customWidth="1"/>
    <col min="5131" max="5376" width="9" style="1"/>
    <col min="5377" max="5377" width="13.6328125" style="1" customWidth="1"/>
    <col min="5378" max="5380" width="10.453125" style="1" customWidth="1"/>
    <col min="5381" max="5381" width="18.90625" style="1" customWidth="1"/>
    <col min="5382" max="5382" width="15.453125" style="1" customWidth="1"/>
    <col min="5383" max="5383" width="10.453125" style="1" customWidth="1"/>
    <col min="5384" max="5384" width="15.08984375" style="1" customWidth="1"/>
    <col min="5385" max="5385" width="17.36328125" style="1" customWidth="1"/>
    <col min="5386" max="5386" width="4.6328125" style="1" customWidth="1"/>
    <col min="5387" max="5632" width="9" style="1"/>
    <col min="5633" max="5633" width="13.6328125" style="1" customWidth="1"/>
    <col min="5634" max="5636" width="10.453125" style="1" customWidth="1"/>
    <col min="5637" max="5637" width="18.90625" style="1" customWidth="1"/>
    <col min="5638" max="5638" width="15.453125" style="1" customWidth="1"/>
    <col min="5639" max="5639" width="10.453125" style="1" customWidth="1"/>
    <col min="5640" max="5640" width="15.08984375" style="1" customWidth="1"/>
    <col min="5641" max="5641" width="17.36328125" style="1" customWidth="1"/>
    <col min="5642" max="5642" width="4.6328125" style="1" customWidth="1"/>
    <col min="5643" max="5888" width="9" style="1"/>
    <col min="5889" max="5889" width="13.6328125" style="1" customWidth="1"/>
    <col min="5890" max="5892" width="10.453125" style="1" customWidth="1"/>
    <col min="5893" max="5893" width="18.90625" style="1" customWidth="1"/>
    <col min="5894" max="5894" width="15.453125" style="1" customWidth="1"/>
    <col min="5895" max="5895" width="10.453125" style="1" customWidth="1"/>
    <col min="5896" max="5896" width="15.08984375" style="1" customWidth="1"/>
    <col min="5897" max="5897" width="17.36328125" style="1" customWidth="1"/>
    <col min="5898" max="5898" width="4.6328125" style="1" customWidth="1"/>
    <col min="5899" max="6144" width="9" style="1"/>
    <col min="6145" max="6145" width="13.6328125" style="1" customWidth="1"/>
    <col min="6146" max="6148" width="10.453125" style="1" customWidth="1"/>
    <col min="6149" max="6149" width="18.90625" style="1" customWidth="1"/>
    <col min="6150" max="6150" width="15.453125" style="1" customWidth="1"/>
    <col min="6151" max="6151" width="10.453125" style="1" customWidth="1"/>
    <col min="6152" max="6152" width="15.08984375" style="1" customWidth="1"/>
    <col min="6153" max="6153" width="17.36328125" style="1" customWidth="1"/>
    <col min="6154" max="6154" width="4.6328125" style="1" customWidth="1"/>
    <col min="6155" max="6400" width="9" style="1"/>
    <col min="6401" max="6401" width="13.6328125" style="1" customWidth="1"/>
    <col min="6402" max="6404" width="10.453125" style="1" customWidth="1"/>
    <col min="6405" max="6405" width="18.90625" style="1" customWidth="1"/>
    <col min="6406" max="6406" width="15.453125" style="1" customWidth="1"/>
    <col min="6407" max="6407" width="10.453125" style="1" customWidth="1"/>
    <col min="6408" max="6408" width="15.08984375" style="1" customWidth="1"/>
    <col min="6409" max="6409" width="17.36328125" style="1" customWidth="1"/>
    <col min="6410" max="6410" width="4.6328125" style="1" customWidth="1"/>
    <col min="6411" max="6656" width="9" style="1"/>
    <col min="6657" max="6657" width="13.6328125" style="1" customWidth="1"/>
    <col min="6658" max="6660" width="10.453125" style="1" customWidth="1"/>
    <col min="6661" max="6661" width="18.90625" style="1" customWidth="1"/>
    <col min="6662" max="6662" width="15.453125" style="1" customWidth="1"/>
    <col min="6663" max="6663" width="10.453125" style="1" customWidth="1"/>
    <col min="6664" max="6664" width="15.08984375" style="1" customWidth="1"/>
    <col min="6665" max="6665" width="17.36328125" style="1" customWidth="1"/>
    <col min="6666" max="6666" width="4.6328125" style="1" customWidth="1"/>
    <col min="6667" max="6912" width="9" style="1"/>
    <col min="6913" max="6913" width="13.6328125" style="1" customWidth="1"/>
    <col min="6914" max="6916" width="10.453125" style="1" customWidth="1"/>
    <col min="6917" max="6917" width="18.90625" style="1" customWidth="1"/>
    <col min="6918" max="6918" width="15.453125" style="1" customWidth="1"/>
    <col min="6919" max="6919" width="10.453125" style="1" customWidth="1"/>
    <col min="6920" max="6920" width="15.08984375" style="1" customWidth="1"/>
    <col min="6921" max="6921" width="17.36328125" style="1" customWidth="1"/>
    <col min="6922" max="6922" width="4.6328125" style="1" customWidth="1"/>
    <col min="6923" max="7168" width="9" style="1"/>
    <col min="7169" max="7169" width="13.6328125" style="1" customWidth="1"/>
    <col min="7170" max="7172" width="10.453125" style="1" customWidth="1"/>
    <col min="7173" max="7173" width="18.90625" style="1" customWidth="1"/>
    <col min="7174" max="7174" width="15.453125" style="1" customWidth="1"/>
    <col min="7175" max="7175" width="10.453125" style="1" customWidth="1"/>
    <col min="7176" max="7176" width="15.08984375" style="1" customWidth="1"/>
    <col min="7177" max="7177" width="17.36328125" style="1" customWidth="1"/>
    <col min="7178" max="7178" width="4.6328125" style="1" customWidth="1"/>
    <col min="7179" max="7424" width="9" style="1"/>
    <col min="7425" max="7425" width="13.6328125" style="1" customWidth="1"/>
    <col min="7426" max="7428" width="10.453125" style="1" customWidth="1"/>
    <col min="7429" max="7429" width="18.90625" style="1" customWidth="1"/>
    <col min="7430" max="7430" width="15.453125" style="1" customWidth="1"/>
    <col min="7431" max="7431" width="10.453125" style="1" customWidth="1"/>
    <col min="7432" max="7432" width="15.08984375" style="1" customWidth="1"/>
    <col min="7433" max="7433" width="17.36328125" style="1" customWidth="1"/>
    <col min="7434" max="7434" width="4.6328125" style="1" customWidth="1"/>
    <col min="7435" max="7680" width="9" style="1"/>
    <col min="7681" max="7681" width="13.6328125" style="1" customWidth="1"/>
    <col min="7682" max="7684" width="10.453125" style="1" customWidth="1"/>
    <col min="7685" max="7685" width="18.90625" style="1" customWidth="1"/>
    <col min="7686" max="7686" width="15.453125" style="1" customWidth="1"/>
    <col min="7687" max="7687" width="10.453125" style="1" customWidth="1"/>
    <col min="7688" max="7688" width="15.08984375" style="1" customWidth="1"/>
    <col min="7689" max="7689" width="17.36328125" style="1" customWidth="1"/>
    <col min="7690" max="7690" width="4.6328125" style="1" customWidth="1"/>
    <col min="7691" max="7936" width="9" style="1"/>
    <col min="7937" max="7937" width="13.6328125" style="1" customWidth="1"/>
    <col min="7938" max="7940" width="10.453125" style="1" customWidth="1"/>
    <col min="7941" max="7941" width="18.90625" style="1" customWidth="1"/>
    <col min="7942" max="7942" width="15.453125" style="1" customWidth="1"/>
    <col min="7943" max="7943" width="10.453125" style="1" customWidth="1"/>
    <col min="7944" max="7944" width="15.08984375" style="1" customWidth="1"/>
    <col min="7945" max="7945" width="17.36328125" style="1" customWidth="1"/>
    <col min="7946" max="7946" width="4.6328125" style="1" customWidth="1"/>
    <col min="7947" max="8192" width="9" style="1"/>
    <col min="8193" max="8193" width="13.6328125" style="1" customWidth="1"/>
    <col min="8194" max="8196" width="10.453125" style="1" customWidth="1"/>
    <col min="8197" max="8197" width="18.90625" style="1" customWidth="1"/>
    <col min="8198" max="8198" width="15.453125" style="1" customWidth="1"/>
    <col min="8199" max="8199" width="10.453125" style="1" customWidth="1"/>
    <col min="8200" max="8200" width="15.08984375" style="1" customWidth="1"/>
    <col min="8201" max="8201" width="17.36328125" style="1" customWidth="1"/>
    <col min="8202" max="8202" width="4.6328125" style="1" customWidth="1"/>
    <col min="8203" max="8448" width="9" style="1"/>
    <col min="8449" max="8449" width="13.6328125" style="1" customWidth="1"/>
    <col min="8450" max="8452" width="10.453125" style="1" customWidth="1"/>
    <col min="8453" max="8453" width="18.90625" style="1" customWidth="1"/>
    <col min="8454" max="8454" width="15.453125" style="1" customWidth="1"/>
    <col min="8455" max="8455" width="10.453125" style="1" customWidth="1"/>
    <col min="8456" max="8456" width="15.08984375" style="1" customWidth="1"/>
    <col min="8457" max="8457" width="17.36328125" style="1" customWidth="1"/>
    <col min="8458" max="8458" width="4.6328125" style="1" customWidth="1"/>
    <col min="8459" max="8704" width="9" style="1"/>
    <col min="8705" max="8705" width="13.6328125" style="1" customWidth="1"/>
    <col min="8706" max="8708" width="10.453125" style="1" customWidth="1"/>
    <col min="8709" max="8709" width="18.90625" style="1" customWidth="1"/>
    <col min="8710" max="8710" width="15.453125" style="1" customWidth="1"/>
    <col min="8711" max="8711" width="10.453125" style="1" customWidth="1"/>
    <col min="8712" max="8712" width="15.08984375" style="1" customWidth="1"/>
    <col min="8713" max="8713" width="17.36328125" style="1" customWidth="1"/>
    <col min="8714" max="8714" width="4.6328125" style="1" customWidth="1"/>
    <col min="8715" max="8960" width="9" style="1"/>
    <col min="8961" max="8961" width="13.6328125" style="1" customWidth="1"/>
    <col min="8962" max="8964" width="10.453125" style="1" customWidth="1"/>
    <col min="8965" max="8965" width="18.90625" style="1" customWidth="1"/>
    <col min="8966" max="8966" width="15.453125" style="1" customWidth="1"/>
    <col min="8967" max="8967" width="10.453125" style="1" customWidth="1"/>
    <col min="8968" max="8968" width="15.08984375" style="1" customWidth="1"/>
    <col min="8969" max="8969" width="17.36328125" style="1" customWidth="1"/>
    <col min="8970" max="8970" width="4.6328125" style="1" customWidth="1"/>
    <col min="8971" max="9216" width="9" style="1"/>
    <col min="9217" max="9217" width="13.6328125" style="1" customWidth="1"/>
    <col min="9218" max="9220" width="10.453125" style="1" customWidth="1"/>
    <col min="9221" max="9221" width="18.90625" style="1" customWidth="1"/>
    <col min="9222" max="9222" width="15.453125" style="1" customWidth="1"/>
    <col min="9223" max="9223" width="10.453125" style="1" customWidth="1"/>
    <col min="9224" max="9224" width="15.08984375" style="1" customWidth="1"/>
    <col min="9225" max="9225" width="17.36328125" style="1" customWidth="1"/>
    <col min="9226" max="9226" width="4.6328125" style="1" customWidth="1"/>
    <col min="9227" max="9472" width="9" style="1"/>
    <col min="9473" max="9473" width="13.6328125" style="1" customWidth="1"/>
    <col min="9474" max="9476" width="10.453125" style="1" customWidth="1"/>
    <col min="9477" max="9477" width="18.90625" style="1" customWidth="1"/>
    <col min="9478" max="9478" width="15.453125" style="1" customWidth="1"/>
    <col min="9479" max="9479" width="10.453125" style="1" customWidth="1"/>
    <col min="9480" max="9480" width="15.08984375" style="1" customWidth="1"/>
    <col min="9481" max="9481" width="17.36328125" style="1" customWidth="1"/>
    <col min="9482" max="9482" width="4.6328125" style="1" customWidth="1"/>
    <col min="9483" max="9728" width="9" style="1"/>
    <col min="9729" max="9729" width="13.6328125" style="1" customWidth="1"/>
    <col min="9730" max="9732" width="10.453125" style="1" customWidth="1"/>
    <col min="9733" max="9733" width="18.90625" style="1" customWidth="1"/>
    <col min="9734" max="9734" width="15.453125" style="1" customWidth="1"/>
    <col min="9735" max="9735" width="10.453125" style="1" customWidth="1"/>
    <col min="9736" max="9736" width="15.08984375" style="1" customWidth="1"/>
    <col min="9737" max="9737" width="17.36328125" style="1" customWidth="1"/>
    <col min="9738" max="9738" width="4.6328125" style="1" customWidth="1"/>
    <col min="9739" max="9984" width="9" style="1"/>
    <col min="9985" max="9985" width="13.6328125" style="1" customWidth="1"/>
    <col min="9986" max="9988" width="10.453125" style="1" customWidth="1"/>
    <col min="9989" max="9989" width="18.90625" style="1" customWidth="1"/>
    <col min="9990" max="9990" width="15.453125" style="1" customWidth="1"/>
    <col min="9991" max="9991" width="10.453125" style="1" customWidth="1"/>
    <col min="9992" max="9992" width="15.08984375" style="1" customWidth="1"/>
    <col min="9993" max="9993" width="17.36328125" style="1" customWidth="1"/>
    <col min="9994" max="9994" width="4.6328125" style="1" customWidth="1"/>
    <col min="9995" max="10240" width="9" style="1"/>
    <col min="10241" max="10241" width="13.6328125" style="1" customWidth="1"/>
    <col min="10242" max="10244" width="10.453125" style="1" customWidth="1"/>
    <col min="10245" max="10245" width="18.90625" style="1" customWidth="1"/>
    <col min="10246" max="10246" width="15.453125" style="1" customWidth="1"/>
    <col min="10247" max="10247" width="10.453125" style="1" customWidth="1"/>
    <col min="10248" max="10248" width="15.08984375" style="1" customWidth="1"/>
    <col min="10249" max="10249" width="17.36328125" style="1" customWidth="1"/>
    <col min="10250" max="10250" width="4.6328125" style="1" customWidth="1"/>
    <col min="10251" max="10496" width="9" style="1"/>
    <col min="10497" max="10497" width="13.6328125" style="1" customWidth="1"/>
    <col min="10498" max="10500" width="10.453125" style="1" customWidth="1"/>
    <col min="10501" max="10501" width="18.90625" style="1" customWidth="1"/>
    <col min="10502" max="10502" width="15.453125" style="1" customWidth="1"/>
    <col min="10503" max="10503" width="10.453125" style="1" customWidth="1"/>
    <col min="10504" max="10504" width="15.08984375" style="1" customWidth="1"/>
    <col min="10505" max="10505" width="17.36328125" style="1" customWidth="1"/>
    <col min="10506" max="10506" width="4.6328125" style="1" customWidth="1"/>
    <col min="10507" max="10752" width="9" style="1"/>
    <col min="10753" max="10753" width="13.6328125" style="1" customWidth="1"/>
    <col min="10754" max="10756" width="10.453125" style="1" customWidth="1"/>
    <col min="10757" max="10757" width="18.90625" style="1" customWidth="1"/>
    <col min="10758" max="10758" width="15.453125" style="1" customWidth="1"/>
    <col min="10759" max="10759" width="10.453125" style="1" customWidth="1"/>
    <col min="10760" max="10760" width="15.08984375" style="1" customWidth="1"/>
    <col min="10761" max="10761" width="17.36328125" style="1" customWidth="1"/>
    <col min="10762" max="10762" width="4.6328125" style="1" customWidth="1"/>
    <col min="10763" max="11008" width="9" style="1"/>
    <col min="11009" max="11009" width="13.6328125" style="1" customWidth="1"/>
    <col min="11010" max="11012" width="10.453125" style="1" customWidth="1"/>
    <col min="11013" max="11013" width="18.90625" style="1" customWidth="1"/>
    <col min="11014" max="11014" width="15.453125" style="1" customWidth="1"/>
    <col min="11015" max="11015" width="10.453125" style="1" customWidth="1"/>
    <col min="11016" max="11016" width="15.08984375" style="1" customWidth="1"/>
    <col min="11017" max="11017" width="17.36328125" style="1" customWidth="1"/>
    <col min="11018" max="11018" width="4.6328125" style="1" customWidth="1"/>
    <col min="11019" max="11264" width="9" style="1"/>
    <col min="11265" max="11265" width="13.6328125" style="1" customWidth="1"/>
    <col min="11266" max="11268" width="10.453125" style="1" customWidth="1"/>
    <col min="11269" max="11269" width="18.90625" style="1" customWidth="1"/>
    <col min="11270" max="11270" width="15.453125" style="1" customWidth="1"/>
    <col min="11271" max="11271" width="10.453125" style="1" customWidth="1"/>
    <col min="11272" max="11272" width="15.08984375" style="1" customWidth="1"/>
    <col min="11273" max="11273" width="17.36328125" style="1" customWidth="1"/>
    <col min="11274" max="11274" width="4.6328125" style="1" customWidth="1"/>
    <col min="11275" max="11520" width="9" style="1"/>
    <col min="11521" max="11521" width="13.6328125" style="1" customWidth="1"/>
    <col min="11522" max="11524" width="10.453125" style="1" customWidth="1"/>
    <col min="11525" max="11525" width="18.90625" style="1" customWidth="1"/>
    <col min="11526" max="11526" width="15.453125" style="1" customWidth="1"/>
    <col min="11527" max="11527" width="10.453125" style="1" customWidth="1"/>
    <col min="11528" max="11528" width="15.08984375" style="1" customWidth="1"/>
    <col min="11529" max="11529" width="17.36328125" style="1" customWidth="1"/>
    <col min="11530" max="11530" width="4.6328125" style="1" customWidth="1"/>
    <col min="11531" max="11776" width="9" style="1"/>
    <col min="11777" max="11777" width="13.6328125" style="1" customWidth="1"/>
    <col min="11778" max="11780" width="10.453125" style="1" customWidth="1"/>
    <col min="11781" max="11781" width="18.90625" style="1" customWidth="1"/>
    <col min="11782" max="11782" width="15.453125" style="1" customWidth="1"/>
    <col min="11783" max="11783" width="10.453125" style="1" customWidth="1"/>
    <col min="11784" max="11784" width="15.08984375" style="1" customWidth="1"/>
    <col min="11785" max="11785" width="17.36328125" style="1" customWidth="1"/>
    <col min="11786" max="11786" width="4.6328125" style="1" customWidth="1"/>
    <col min="11787" max="12032" width="9" style="1"/>
    <col min="12033" max="12033" width="13.6328125" style="1" customWidth="1"/>
    <col min="12034" max="12036" width="10.453125" style="1" customWidth="1"/>
    <col min="12037" max="12037" width="18.90625" style="1" customWidth="1"/>
    <col min="12038" max="12038" width="15.453125" style="1" customWidth="1"/>
    <col min="12039" max="12039" width="10.453125" style="1" customWidth="1"/>
    <col min="12040" max="12040" width="15.08984375" style="1" customWidth="1"/>
    <col min="12041" max="12041" width="17.36328125" style="1" customWidth="1"/>
    <col min="12042" max="12042" width="4.6328125" style="1" customWidth="1"/>
    <col min="12043" max="12288" width="9" style="1"/>
    <col min="12289" max="12289" width="13.6328125" style="1" customWidth="1"/>
    <col min="12290" max="12292" width="10.453125" style="1" customWidth="1"/>
    <col min="12293" max="12293" width="18.90625" style="1" customWidth="1"/>
    <col min="12294" max="12294" width="15.453125" style="1" customWidth="1"/>
    <col min="12295" max="12295" width="10.453125" style="1" customWidth="1"/>
    <col min="12296" max="12296" width="15.08984375" style="1" customWidth="1"/>
    <col min="12297" max="12297" width="17.36328125" style="1" customWidth="1"/>
    <col min="12298" max="12298" width="4.6328125" style="1" customWidth="1"/>
    <col min="12299" max="12544" width="9" style="1"/>
    <col min="12545" max="12545" width="13.6328125" style="1" customWidth="1"/>
    <col min="12546" max="12548" width="10.453125" style="1" customWidth="1"/>
    <col min="12549" max="12549" width="18.90625" style="1" customWidth="1"/>
    <col min="12550" max="12550" width="15.453125" style="1" customWidth="1"/>
    <col min="12551" max="12551" width="10.453125" style="1" customWidth="1"/>
    <col min="12552" max="12552" width="15.08984375" style="1" customWidth="1"/>
    <col min="12553" max="12553" width="17.36328125" style="1" customWidth="1"/>
    <col min="12554" max="12554" width="4.6328125" style="1" customWidth="1"/>
    <col min="12555" max="12800" width="9" style="1"/>
    <col min="12801" max="12801" width="13.6328125" style="1" customWidth="1"/>
    <col min="12802" max="12804" width="10.453125" style="1" customWidth="1"/>
    <col min="12805" max="12805" width="18.90625" style="1" customWidth="1"/>
    <col min="12806" max="12806" width="15.453125" style="1" customWidth="1"/>
    <col min="12807" max="12807" width="10.453125" style="1" customWidth="1"/>
    <col min="12808" max="12808" width="15.08984375" style="1" customWidth="1"/>
    <col min="12809" max="12809" width="17.36328125" style="1" customWidth="1"/>
    <col min="12810" max="12810" width="4.6328125" style="1" customWidth="1"/>
    <col min="12811" max="13056" width="9" style="1"/>
    <col min="13057" max="13057" width="13.6328125" style="1" customWidth="1"/>
    <col min="13058" max="13060" width="10.453125" style="1" customWidth="1"/>
    <col min="13061" max="13061" width="18.90625" style="1" customWidth="1"/>
    <col min="13062" max="13062" width="15.453125" style="1" customWidth="1"/>
    <col min="13063" max="13063" width="10.453125" style="1" customWidth="1"/>
    <col min="13064" max="13064" width="15.08984375" style="1" customWidth="1"/>
    <col min="13065" max="13065" width="17.36328125" style="1" customWidth="1"/>
    <col min="13066" max="13066" width="4.6328125" style="1" customWidth="1"/>
    <col min="13067" max="13312" width="9" style="1"/>
    <col min="13313" max="13313" width="13.6328125" style="1" customWidth="1"/>
    <col min="13314" max="13316" width="10.453125" style="1" customWidth="1"/>
    <col min="13317" max="13317" width="18.90625" style="1" customWidth="1"/>
    <col min="13318" max="13318" width="15.453125" style="1" customWidth="1"/>
    <col min="13319" max="13319" width="10.453125" style="1" customWidth="1"/>
    <col min="13320" max="13320" width="15.08984375" style="1" customWidth="1"/>
    <col min="13321" max="13321" width="17.36328125" style="1" customWidth="1"/>
    <col min="13322" max="13322" width="4.6328125" style="1" customWidth="1"/>
    <col min="13323" max="13568" width="9" style="1"/>
    <col min="13569" max="13569" width="13.6328125" style="1" customWidth="1"/>
    <col min="13570" max="13572" width="10.453125" style="1" customWidth="1"/>
    <col min="13573" max="13573" width="18.90625" style="1" customWidth="1"/>
    <col min="13574" max="13574" width="15.453125" style="1" customWidth="1"/>
    <col min="13575" max="13575" width="10.453125" style="1" customWidth="1"/>
    <col min="13576" max="13576" width="15.08984375" style="1" customWidth="1"/>
    <col min="13577" max="13577" width="17.36328125" style="1" customWidth="1"/>
    <col min="13578" max="13578" width="4.6328125" style="1" customWidth="1"/>
    <col min="13579" max="13824" width="9" style="1"/>
    <col min="13825" max="13825" width="13.6328125" style="1" customWidth="1"/>
    <col min="13826" max="13828" width="10.453125" style="1" customWidth="1"/>
    <col min="13829" max="13829" width="18.90625" style="1" customWidth="1"/>
    <col min="13830" max="13830" width="15.453125" style="1" customWidth="1"/>
    <col min="13831" max="13831" width="10.453125" style="1" customWidth="1"/>
    <col min="13832" max="13832" width="15.08984375" style="1" customWidth="1"/>
    <col min="13833" max="13833" width="17.36328125" style="1" customWidth="1"/>
    <col min="13834" max="13834" width="4.6328125" style="1" customWidth="1"/>
    <col min="13835" max="14080" width="9" style="1"/>
    <col min="14081" max="14081" width="13.6328125" style="1" customWidth="1"/>
    <col min="14082" max="14084" width="10.453125" style="1" customWidth="1"/>
    <col min="14085" max="14085" width="18.90625" style="1" customWidth="1"/>
    <col min="14086" max="14086" width="15.453125" style="1" customWidth="1"/>
    <col min="14087" max="14087" width="10.453125" style="1" customWidth="1"/>
    <col min="14088" max="14088" width="15.08984375" style="1" customWidth="1"/>
    <col min="14089" max="14089" width="17.36328125" style="1" customWidth="1"/>
    <col min="14090" max="14090" width="4.6328125" style="1" customWidth="1"/>
    <col min="14091" max="14336" width="9" style="1"/>
    <col min="14337" max="14337" width="13.6328125" style="1" customWidth="1"/>
    <col min="14338" max="14340" width="10.453125" style="1" customWidth="1"/>
    <col min="14341" max="14341" width="18.90625" style="1" customWidth="1"/>
    <col min="14342" max="14342" width="15.453125" style="1" customWidth="1"/>
    <col min="14343" max="14343" width="10.453125" style="1" customWidth="1"/>
    <col min="14344" max="14344" width="15.08984375" style="1" customWidth="1"/>
    <col min="14345" max="14345" width="17.36328125" style="1" customWidth="1"/>
    <col min="14346" max="14346" width="4.6328125" style="1" customWidth="1"/>
    <col min="14347" max="14592" width="9" style="1"/>
    <col min="14593" max="14593" width="13.6328125" style="1" customWidth="1"/>
    <col min="14594" max="14596" width="10.453125" style="1" customWidth="1"/>
    <col min="14597" max="14597" width="18.90625" style="1" customWidth="1"/>
    <col min="14598" max="14598" width="15.453125" style="1" customWidth="1"/>
    <col min="14599" max="14599" width="10.453125" style="1" customWidth="1"/>
    <col min="14600" max="14600" width="15.08984375" style="1" customWidth="1"/>
    <col min="14601" max="14601" width="17.36328125" style="1" customWidth="1"/>
    <col min="14602" max="14602" width="4.6328125" style="1" customWidth="1"/>
    <col min="14603" max="14848" width="9" style="1"/>
    <col min="14849" max="14849" width="13.6328125" style="1" customWidth="1"/>
    <col min="14850" max="14852" width="10.453125" style="1" customWidth="1"/>
    <col min="14853" max="14853" width="18.90625" style="1" customWidth="1"/>
    <col min="14854" max="14854" width="15.453125" style="1" customWidth="1"/>
    <col min="14855" max="14855" width="10.453125" style="1" customWidth="1"/>
    <col min="14856" max="14856" width="15.08984375" style="1" customWidth="1"/>
    <col min="14857" max="14857" width="17.36328125" style="1" customWidth="1"/>
    <col min="14858" max="14858" width="4.6328125" style="1" customWidth="1"/>
    <col min="14859" max="15104" width="9" style="1"/>
    <col min="15105" max="15105" width="13.6328125" style="1" customWidth="1"/>
    <col min="15106" max="15108" width="10.453125" style="1" customWidth="1"/>
    <col min="15109" max="15109" width="18.90625" style="1" customWidth="1"/>
    <col min="15110" max="15110" width="15.453125" style="1" customWidth="1"/>
    <col min="15111" max="15111" width="10.453125" style="1" customWidth="1"/>
    <col min="15112" max="15112" width="15.08984375" style="1" customWidth="1"/>
    <col min="15113" max="15113" width="17.36328125" style="1" customWidth="1"/>
    <col min="15114" max="15114" width="4.6328125" style="1" customWidth="1"/>
    <col min="15115" max="15360" width="9" style="1"/>
    <col min="15361" max="15361" width="13.6328125" style="1" customWidth="1"/>
    <col min="15362" max="15364" width="10.453125" style="1" customWidth="1"/>
    <col min="15365" max="15365" width="18.90625" style="1" customWidth="1"/>
    <col min="15366" max="15366" width="15.453125" style="1" customWidth="1"/>
    <col min="15367" max="15367" width="10.453125" style="1" customWidth="1"/>
    <col min="15368" max="15368" width="15.08984375" style="1" customWidth="1"/>
    <col min="15369" max="15369" width="17.36328125" style="1" customWidth="1"/>
    <col min="15370" max="15370" width="4.6328125" style="1" customWidth="1"/>
    <col min="15371" max="15616" width="9" style="1"/>
    <col min="15617" max="15617" width="13.6328125" style="1" customWidth="1"/>
    <col min="15618" max="15620" width="10.453125" style="1" customWidth="1"/>
    <col min="15621" max="15621" width="18.90625" style="1" customWidth="1"/>
    <col min="15622" max="15622" width="15.453125" style="1" customWidth="1"/>
    <col min="15623" max="15623" width="10.453125" style="1" customWidth="1"/>
    <col min="15624" max="15624" width="15.08984375" style="1" customWidth="1"/>
    <col min="15625" max="15625" width="17.36328125" style="1" customWidth="1"/>
    <col min="15626" max="15626" width="4.6328125" style="1" customWidth="1"/>
    <col min="15627" max="15872" width="9" style="1"/>
    <col min="15873" max="15873" width="13.6328125" style="1" customWidth="1"/>
    <col min="15874" max="15876" width="10.453125" style="1" customWidth="1"/>
    <col min="15877" max="15877" width="18.90625" style="1" customWidth="1"/>
    <col min="15878" max="15878" width="15.453125" style="1" customWidth="1"/>
    <col min="15879" max="15879" width="10.453125" style="1" customWidth="1"/>
    <col min="15880" max="15880" width="15.08984375" style="1" customWidth="1"/>
    <col min="15881" max="15881" width="17.36328125" style="1" customWidth="1"/>
    <col min="15882" max="15882" width="4.6328125" style="1" customWidth="1"/>
    <col min="15883" max="16128" width="9" style="1"/>
    <col min="16129" max="16129" width="13.6328125" style="1" customWidth="1"/>
    <col min="16130" max="16132" width="10.453125" style="1" customWidth="1"/>
    <col min="16133" max="16133" width="18.90625" style="1" customWidth="1"/>
    <col min="16134" max="16134" width="15.453125" style="1" customWidth="1"/>
    <col min="16135" max="16135" width="10.453125" style="1" customWidth="1"/>
    <col min="16136" max="16136" width="15.08984375" style="1" customWidth="1"/>
    <col min="16137" max="16137" width="17.36328125" style="1" customWidth="1"/>
    <col min="16138" max="16138" width="4.6328125" style="1" customWidth="1"/>
    <col min="16139" max="16384" width="9" style="1"/>
  </cols>
  <sheetData>
    <row r="1" spans="1:9" ht="3.75" customHeight="1" thickBot="1"/>
    <row r="2" spans="1:9" ht="27" customHeight="1" thickBot="1">
      <c r="A2" s="72" t="s">
        <v>249</v>
      </c>
      <c r="E2" s="48"/>
      <c r="I2" s="238" t="s">
        <v>272</v>
      </c>
    </row>
    <row r="3" spans="1:9" ht="18" customHeight="1">
      <c r="A3" s="1" t="s">
        <v>162</v>
      </c>
      <c r="G3" s="2" t="s">
        <v>117</v>
      </c>
      <c r="H3" s="5"/>
      <c r="I3" s="2"/>
    </row>
    <row r="4" spans="1:9" ht="9" customHeight="1" thickBot="1"/>
    <row r="5" spans="1:9" ht="18" customHeight="1">
      <c r="A5" s="272" t="s">
        <v>118</v>
      </c>
      <c r="B5" s="274" t="s">
        <v>119</v>
      </c>
      <c r="C5" s="275"/>
      <c r="D5" s="275"/>
      <c r="E5" s="276"/>
      <c r="F5" s="274" t="s">
        <v>120</v>
      </c>
      <c r="G5" s="275"/>
      <c r="H5" s="276"/>
      <c r="I5" s="277" t="s">
        <v>16</v>
      </c>
    </row>
    <row r="6" spans="1:9" ht="18" customHeight="1">
      <c r="A6" s="273"/>
      <c r="B6" s="210" t="s">
        <v>121</v>
      </c>
      <c r="C6" s="7" t="s">
        <v>122</v>
      </c>
      <c r="D6" s="8" t="s">
        <v>123</v>
      </c>
      <c r="E6" s="9" t="s">
        <v>119</v>
      </c>
      <c r="F6" s="249" t="s">
        <v>318</v>
      </c>
      <c r="G6" s="7" t="s">
        <v>125</v>
      </c>
      <c r="H6" s="9" t="s">
        <v>120</v>
      </c>
      <c r="I6" s="278"/>
    </row>
    <row r="7" spans="1:9" ht="18" customHeight="1">
      <c r="A7" s="273"/>
      <c r="B7" s="208" t="s">
        <v>157</v>
      </c>
      <c r="C7" s="11" t="s">
        <v>158</v>
      </c>
      <c r="D7" s="12" t="s">
        <v>163</v>
      </c>
      <c r="E7" s="13" t="s">
        <v>127</v>
      </c>
      <c r="F7" s="208" t="s">
        <v>129</v>
      </c>
      <c r="G7" s="11" t="s">
        <v>130</v>
      </c>
      <c r="H7" s="13" t="s">
        <v>127</v>
      </c>
      <c r="I7" s="39" t="s">
        <v>127</v>
      </c>
    </row>
    <row r="8" spans="1:9" ht="36" customHeight="1">
      <c r="A8" s="273"/>
      <c r="B8" s="209" t="s">
        <v>131</v>
      </c>
      <c r="C8" s="15" t="s">
        <v>132</v>
      </c>
      <c r="D8" s="16" t="s">
        <v>164</v>
      </c>
      <c r="E8" s="17" t="s">
        <v>159</v>
      </c>
      <c r="F8" s="209" t="s">
        <v>135</v>
      </c>
      <c r="G8" s="15" t="s">
        <v>160</v>
      </c>
      <c r="H8" s="18" t="s">
        <v>139</v>
      </c>
      <c r="I8" s="19" t="s">
        <v>140</v>
      </c>
    </row>
    <row r="9" spans="1:9" ht="18" customHeight="1">
      <c r="A9" s="54" t="str">
        <f>+'1小網８号'!A9</f>
        <v>令和８年４月</v>
      </c>
      <c r="B9" s="21">
        <f>供給価格算定書【自動転記】!C9</f>
        <v>5</v>
      </c>
      <c r="C9" s="211"/>
      <c r="D9" s="228">
        <v>1</v>
      </c>
      <c r="E9" s="221">
        <f>IF(F9=0,B9*C9*D9*0.5,B9*C9*D9)</f>
        <v>0</v>
      </c>
      <c r="F9" s="21">
        <f>'電気【※記入(変更)しない】'!E$12</f>
        <v>1</v>
      </c>
      <c r="G9" s="211"/>
      <c r="H9" s="221">
        <f>F9*G9</f>
        <v>0</v>
      </c>
      <c r="I9" s="222">
        <f>ROUNDDOWN(SUM(E9,H9),0)</f>
        <v>0</v>
      </c>
    </row>
    <row r="10" spans="1:9" ht="18" customHeight="1">
      <c r="A10" s="54" t="str">
        <f>+'1小網８号'!A10</f>
        <v>令和８年５月</v>
      </c>
      <c r="B10" s="21">
        <f>B9</f>
        <v>5</v>
      </c>
      <c r="C10" s="211"/>
      <c r="D10" s="228">
        <v>1</v>
      </c>
      <c r="E10" s="221">
        <f t="shared" ref="E10:E20" si="0">IF(F10=0,B10*C10*D10*0.5,B10*C10*D10)</f>
        <v>0</v>
      </c>
      <c r="F10" s="21">
        <f>'電気【※記入(変更)しない】'!G$12</f>
        <v>1</v>
      </c>
      <c r="G10" s="211"/>
      <c r="H10" s="221">
        <f t="shared" ref="H10:H20" si="1">F10*G10</f>
        <v>0</v>
      </c>
      <c r="I10" s="222">
        <f t="shared" ref="I10:I20" si="2">ROUNDDOWN(SUM(E10,H10),0)</f>
        <v>0</v>
      </c>
    </row>
    <row r="11" spans="1:9" ht="18" customHeight="1">
      <c r="A11" s="54" t="str">
        <f>+'1小網８号'!A11</f>
        <v>令和８年６月</v>
      </c>
      <c r="B11" s="21">
        <f t="shared" ref="B11:B20" si="3">B10</f>
        <v>5</v>
      </c>
      <c r="C11" s="211"/>
      <c r="D11" s="228">
        <v>1</v>
      </c>
      <c r="E11" s="221">
        <f t="shared" si="0"/>
        <v>0</v>
      </c>
      <c r="F11" s="21">
        <f>'電気【※記入(変更)しない】'!I$12</f>
        <v>1</v>
      </c>
      <c r="G11" s="211"/>
      <c r="H11" s="221">
        <f t="shared" si="1"/>
        <v>0</v>
      </c>
      <c r="I11" s="222">
        <f t="shared" si="2"/>
        <v>0</v>
      </c>
    </row>
    <row r="12" spans="1:9" ht="18" customHeight="1">
      <c r="A12" s="54" t="str">
        <f>+'1小網８号'!A12</f>
        <v>令和８年７月</v>
      </c>
      <c r="B12" s="21">
        <f t="shared" si="3"/>
        <v>5</v>
      </c>
      <c r="C12" s="211"/>
      <c r="D12" s="228">
        <v>1</v>
      </c>
      <c r="E12" s="221">
        <f t="shared" si="0"/>
        <v>0</v>
      </c>
      <c r="F12" s="21">
        <f>'電気【※記入(変更)しない】'!K$12</f>
        <v>1</v>
      </c>
      <c r="G12" s="211"/>
      <c r="H12" s="221">
        <f t="shared" si="1"/>
        <v>0</v>
      </c>
      <c r="I12" s="222">
        <f t="shared" si="2"/>
        <v>0</v>
      </c>
    </row>
    <row r="13" spans="1:9" ht="18" customHeight="1">
      <c r="A13" s="54" t="str">
        <f>+'1小網８号'!A13</f>
        <v>令和８年８月</v>
      </c>
      <c r="B13" s="21">
        <f t="shared" si="3"/>
        <v>5</v>
      </c>
      <c r="C13" s="211"/>
      <c r="D13" s="228">
        <v>1</v>
      </c>
      <c r="E13" s="221">
        <f t="shared" si="0"/>
        <v>0</v>
      </c>
      <c r="F13" s="21">
        <f>'電気【※記入(変更)しない】'!M$12</f>
        <v>1</v>
      </c>
      <c r="G13" s="211"/>
      <c r="H13" s="221">
        <f t="shared" si="1"/>
        <v>0</v>
      </c>
      <c r="I13" s="222">
        <f t="shared" si="2"/>
        <v>0</v>
      </c>
    </row>
    <row r="14" spans="1:9" ht="18" customHeight="1">
      <c r="A14" s="54" t="str">
        <f>+'1小網８号'!A14</f>
        <v>令和８年９月</v>
      </c>
      <c r="B14" s="21">
        <f t="shared" si="3"/>
        <v>5</v>
      </c>
      <c r="C14" s="211"/>
      <c r="D14" s="228">
        <v>1</v>
      </c>
      <c r="E14" s="221">
        <f t="shared" si="0"/>
        <v>0</v>
      </c>
      <c r="F14" s="21">
        <f>'電気【※記入(変更)しない】'!O$12</f>
        <v>1</v>
      </c>
      <c r="G14" s="211"/>
      <c r="H14" s="221">
        <f t="shared" si="1"/>
        <v>0</v>
      </c>
      <c r="I14" s="222">
        <f t="shared" si="2"/>
        <v>0</v>
      </c>
    </row>
    <row r="15" spans="1:9" ht="18" customHeight="1">
      <c r="A15" s="54" t="str">
        <f>+'1小網８号'!A15</f>
        <v>令和８年１０月</v>
      </c>
      <c r="B15" s="21">
        <f t="shared" si="3"/>
        <v>5</v>
      </c>
      <c r="C15" s="211"/>
      <c r="D15" s="228">
        <v>1</v>
      </c>
      <c r="E15" s="221">
        <f t="shared" si="0"/>
        <v>0</v>
      </c>
      <c r="F15" s="21">
        <f>'電気【※記入(変更)しない】'!Q$12</f>
        <v>1</v>
      </c>
      <c r="G15" s="211"/>
      <c r="H15" s="221">
        <f t="shared" si="1"/>
        <v>0</v>
      </c>
      <c r="I15" s="222">
        <f t="shared" si="2"/>
        <v>0</v>
      </c>
    </row>
    <row r="16" spans="1:9" ht="18" customHeight="1">
      <c r="A16" s="54" t="str">
        <f>+'1小網８号'!A16</f>
        <v>令和８年１１月</v>
      </c>
      <c r="B16" s="21">
        <f t="shared" si="3"/>
        <v>5</v>
      </c>
      <c r="C16" s="211"/>
      <c r="D16" s="228">
        <v>1</v>
      </c>
      <c r="E16" s="221">
        <f t="shared" si="0"/>
        <v>0</v>
      </c>
      <c r="F16" s="21">
        <f>'電気【※記入(変更)しない】'!S$12</f>
        <v>1</v>
      </c>
      <c r="G16" s="211"/>
      <c r="H16" s="221">
        <f t="shared" si="1"/>
        <v>0</v>
      </c>
      <c r="I16" s="222">
        <f t="shared" si="2"/>
        <v>0</v>
      </c>
    </row>
    <row r="17" spans="1:10" ht="18" customHeight="1">
      <c r="A17" s="54" t="str">
        <f>+'1小網８号'!A17</f>
        <v>令和８年１２月</v>
      </c>
      <c r="B17" s="21">
        <f t="shared" si="3"/>
        <v>5</v>
      </c>
      <c r="C17" s="211"/>
      <c r="D17" s="228">
        <v>1</v>
      </c>
      <c r="E17" s="221">
        <f t="shared" si="0"/>
        <v>0</v>
      </c>
      <c r="F17" s="21">
        <f>'電気【※記入(変更)しない】'!U$12</f>
        <v>1</v>
      </c>
      <c r="G17" s="211"/>
      <c r="H17" s="221">
        <f t="shared" si="1"/>
        <v>0</v>
      </c>
      <c r="I17" s="222">
        <f t="shared" si="2"/>
        <v>0</v>
      </c>
    </row>
    <row r="18" spans="1:10" ht="18" customHeight="1">
      <c r="A18" s="54" t="str">
        <f>+'1小網８号'!A18</f>
        <v>令和９年１月</v>
      </c>
      <c r="B18" s="21">
        <f t="shared" si="3"/>
        <v>5</v>
      </c>
      <c r="C18" s="211"/>
      <c r="D18" s="228">
        <v>1</v>
      </c>
      <c r="E18" s="221">
        <f t="shared" si="0"/>
        <v>0</v>
      </c>
      <c r="F18" s="21">
        <f>'電気【※記入(変更)しない】'!W$12</f>
        <v>1</v>
      </c>
      <c r="G18" s="211"/>
      <c r="H18" s="221">
        <f t="shared" si="1"/>
        <v>0</v>
      </c>
      <c r="I18" s="222">
        <f t="shared" si="2"/>
        <v>0</v>
      </c>
    </row>
    <row r="19" spans="1:10" ht="18" customHeight="1">
      <c r="A19" s="54" t="str">
        <f>+'1小網８号'!A19</f>
        <v>令和９年２月</v>
      </c>
      <c r="B19" s="21">
        <f t="shared" si="3"/>
        <v>5</v>
      </c>
      <c r="C19" s="211"/>
      <c r="D19" s="228">
        <v>1</v>
      </c>
      <c r="E19" s="221">
        <f t="shared" si="0"/>
        <v>0</v>
      </c>
      <c r="F19" s="21">
        <f>'電気【※記入(変更)しない】'!Y$12</f>
        <v>1</v>
      </c>
      <c r="G19" s="211"/>
      <c r="H19" s="221">
        <f t="shared" si="1"/>
        <v>0</v>
      </c>
      <c r="I19" s="222">
        <f t="shared" si="2"/>
        <v>0</v>
      </c>
    </row>
    <row r="20" spans="1:10" ht="18" customHeight="1" thickBot="1">
      <c r="A20" s="54" t="str">
        <f>+'1小網８号'!A20</f>
        <v>令和９年３月</v>
      </c>
      <c r="B20" s="21">
        <f t="shared" si="3"/>
        <v>5</v>
      </c>
      <c r="C20" s="211"/>
      <c r="D20" s="228">
        <v>1</v>
      </c>
      <c r="E20" s="221">
        <f t="shared" si="0"/>
        <v>0</v>
      </c>
      <c r="F20" s="21">
        <f>'電気【※記入(変更)しない】'!AA$12</f>
        <v>1</v>
      </c>
      <c r="G20" s="211"/>
      <c r="H20" s="221">
        <f t="shared" si="1"/>
        <v>0</v>
      </c>
      <c r="I20" s="222">
        <f t="shared" si="2"/>
        <v>0</v>
      </c>
    </row>
    <row r="21" spans="1:10" ht="18" customHeight="1" thickBot="1">
      <c r="A21" s="26" t="s">
        <v>141</v>
      </c>
      <c r="B21" s="27"/>
      <c r="C21" s="28"/>
      <c r="D21" s="230"/>
      <c r="E21" s="223"/>
      <c r="F21" s="30">
        <f>SUM(F9:F20)</f>
        <v>12</v>
      </c>
      <c r="G21" s="28"/>
      <c r="H21" s="223"/>
      <c r="I21" s="224">
        <f>SUM(I9:I20)</f>
        <v>0</v>
      </c>
      <c r="J21" s="32" t="s">
        <v>142</v>
      </c>
    </row>
    <row r="22" spans="1:10" ht="3.75" customHeight="1" thickBot="1">
      <c r="A22" s="33"/>
      <c r="F22" s="283"/>
      <c r="G22" s="283"/>
      <c r="H22" s="225"/>
      <c r="I22" s="225"/>
    </row>
    <row r="23" spans="1:10" ht="18" customHeight="1" thickTop="1" thickBot="1">
      <c r="F23" s="279" t="s">
        <v>262</v>
      </c>
      <c r="G23" s="280"/>
      <c r="H23" s="226" t="s">
        <v>144</v>
      </c>
      <c r="I23" s="227">
        <f>ROUNDDOWN(I21/110*100,0)</f>
        <v>0</v>
      </c>
    </row>
    <row r="24" spans="1:10" ht="3.75" customHeight="1" thickTop="1">
      <c r="G24" s="281"/>
      <c r="H24" s="281"/>
      <c r="I24" s="36"/>
    </row>
    <row r="25" spans="1:10" ht="13.5" customHeight="1">
      <c r="A25" s="271" t="s">
        <v>145</v>
      </c>
      <c r="B25" s="271"/>
      <c r="C25" s="271"/>
      <c r="D25" s="271"/>
      <c r="E25" s="271"/>
      <c r="F25" s="271"/>
      <c r="G25" s="271"/>
      <c r="H25" s="271"/>
      <c r="I25" s="271"/>
    </row>
    <row r="26" spans="1:10" ht="13.5" customHeight="1">
      <c r="A26" s="271" t="s">
        <v>146</v>
      </c>
      <c r="B26" s="271"/>
      <c r="C26" s="271"/>
      <c r="D26" s="271"/>
      <c r="E26" s="271"/>
      <c r="F26" s="271"/>
      <c r="G26" s="271"/>
      <c r="H26" s="271"/>
      <c r="I26" s="271"/>
    </row>
    <row r="27" spans="1:10" ht="13.5" customHeight="1">
      <c r="A27" s="271" t="s">
        <v>147</v>
      </c>
      <c r="B27" s="271"/>
      <c r="C27" s="271"/>
      <c r="D27" s="271"/>
      <c r="E27" s="271"/>
      <c r="F27" s="271"/>
      <c r="G27" s="271"/>
      <c r="H27" s="271"/>
      <c r="I27" s="271"/>
    </row>
    <row r="28" spans="1:10" ht="23.5" customHeight="1">
      <c r="A28" s="282" t="s">
        <v>317</v>
      </c>
      <c r="B28" s="282"/>
      <c r="C28" s="282"/>
      <c r="D28" s="282"/>
      <c r="E28" s="282"/>
      <c r="F28" s="282"/>
      <c r="G28" s="282"/>
      <c r="H28" s="282"/>
      <c r="I28" s="282"/>
    </row>
    <row r="29" spans="1:10" ht="13.5" customHeight="1">
      <c r="A29" s="271" t="s">
        <v>263</v>
      </c>
      <c r="B29" s="271"/>
      <c r="C29" s="271"/>
      <c r="D29" s="271"/>
      <c r="E29" s="271"/>
      <c r="F29" s="271"/>
      <c r="G29" s="271"/>
      <c r="H29" s="271"/>
      <c r="I29" s="271"/>
    </row>
    <row r="30" spans="1:10" ht="13.5" customHeight="1">
      <c r="A30" s="271" t="s">
        <v>264</v>
      </c>
      <c r="B30" s="271"/>
      <c r="C30" s="271"/>
      <c r="D30" s="271"/>
      <c r="E30" s="271"/>
      <c r="F30" s="271"/>
      <c r="G30" s="271"/>
      <c r="H30" s="271"/>
      <c r="I30" s="271"/>
    </row>
    <row r="31" spans="1:10" ht="3.75" customHeight="1"/>
    <row r="32" spans="1:10">
      <c r="A32" s="37" t="s">
        <v>152</v>
      </c>
    </row>
  </sheetData>
  <mergeCells count="13">
    <mergeCell ref="A30:I30"/>
    <mergeCell ref="A5:A8"/>
    <mergeCell ref="B5:E5"/>
    <mergeCell ref="F5:H5"/>
    <mergeCell ref="I5:I6"/>
    <mergeCell ref="F23:G23"/>
    <mergeCell ref="G24:H24"/>
    <mergeCell ref="A25:I25"/>
    <mergeCell ref="A26:I26"/>
    <mergeCell ref="A27:I27"/>
    <mergeCell ref="A29:I29"/>
    <mergeCell ref="A28:I28"/>
    <mergeCell ref="F22:G22"/>
  </mergeCells>
  <phoneticPr fontId="3"/>
  <pageMargins left="0.70866141732283472" right="0.5118110236220472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13</vt:i4>
      </vt:variant>
    </vt:vector>
  </HeadingPairs>
  <TitlesOfParts>
    <vt:vector size="68" baseType="lpstr">
      <vt:lpstr>電気【※記入(変更)しない】</vt:lpstr>
      <vt:lpstr>供給価格算定書【自動転記】</vt:lpstr>
      <vt:lpstr>1小網８号</vt:lpstr>
      <vt:lpstr>2川一放水口</vt:lpstr>
      <vt:lpstr>3川一排砂バルブ</vt:lpstr>
      <vt:lpstr>4切幹</vt:lpstr>
      <vt:lpstr>5今市</vt:lpstr>
      <vt:lpstr>6川一取水口(電灯)</vt:lpstr>
      <vt:lpstr>7川一取水口(動力)</vt:lpstr>
      <vt:lpstr>8小網ダム7号</vt:lpstr>
      <vt:lpstr>9小網ダム5号</vt:lpstr>
      <vt:lpstr>10小網ダム管理所</vt:lpstr>
      <vt:lpstr>11川一放水口</vt:lpstr>
      <vt:lpstr>12小網ダム4号</vt:lpstr>
      <vt:lpstr>13小網ダム6号</vt:lpstr>
      <vt:lpstr>14庚申ダム水質観測装置（ポンプ動力）</vt:lpstr>
      <vt:lpstr>15足尾予備放水口</vt:lpstr>
      <vt:lpstr>16庚申ダム水質観測</vt:lpstr>
      <vt:lpstr>17餅ヶ瀬(電灯)</vt:lpstr>
      <vt:lpstr>18餅ヶ瀬(動力)</vt:lpstr>
      <vt:lpstr>19足尾放水口</vt:lpstr>
      <vt:lpstr>20庚申ダム(電灯)</vt:lpstr>
      <vt:lpstr>21庚申ダム(動力)</vt:lpstr>
      <vt:lpstr>22庚申入口水位観測所</vt:lpstr>
      <vt:lpstr>23銀山平雨量観測所</vt:lpstr>
      <vt:lpstr>24神子内(電灯)</vt:lpstr>
      <vt:lpstr>25神子内(動力)</vt:lpstr>
      <vt:lpstr>26渡良瀬(電灯)</vt:lpstr>
      <vt:lpstr>27渡良瀬(動力)</vt:lpstr>
      <vt:lpstr>28切幹</vt:lpstr>
      <vt:lpstr>29放水口（外灯）積算</vt:lpstr>
      <vt:lpstr>29放水口(外灯)</vt:lpstr>
      <vt:lpstr>30鶏頂山雨量計(定額)</vt:lpstr>
      <vt:lpstr>30鶏頂山雨量計（積算）</vt:lpstr>
      <vt:lpstr>31風見沈砂池(電灯)</vt:lpstr>
      <vt:lpstr>32逆木放流工(電灯)</vt:lpstr>
      <vt:lpstr>33逆木放流工(動力)</vt:lpstr>
      <vt:lpstr>34佐貫管理所(電灯)</vt:lpstr>
      <vt:lpstr>35佐貫管理所</vt:lpstr>
      <vt:lpstr>36風見沈砂池(動力)</vt:lpstr>
      <vt:lpstr>37板室寮</vt:lpstr>
      <vt:lpstr>38板室放水口</vt:lpstr>
      <vt:lpstr>39川治第一発電所</vt:lpstr>
      <vt:lpstr>40川治第二発電所</vt:lpstr>
      <vt:lpstr>41小網発電所</vt:lpstr>
      <vt:lpstr>42風見発電所</vt:lpstr>
      <vt:lpstr>43足尾発電所</vt:lpstr>
      <vt:lpstr>44東荒川発電所</vt:lpstr>
      <vt:lpstr>45大下沢(電灯)</vt:lpstr>
      <vt:lpstr>46大下沢発電所</vt:lpstr>
      <vt:lpstr>47五十里発電所</vt:lpstr>
      <vt:lpstr>48小百川発電所</vt:lpstr>
      <vt:lpstr>49板室発電所</vt:lpstr>
      <vt:lpstr>50深山発電所</vt:lpstr>
      <vt:lpstr>51木の俣発電所</vt:lpstr>
      <vt:lpstr>'10小網ダム管理所'!Print_Area</vt:lpstr>
      <vt:lpstr>'1小網８号'!Print_Area</vt:lpstr>
      <vt:lpstr>'39川治第一発電所'!Print_Area</vt:lpstr>
      <vt:lpstr>'40川治第二発電所'!Print_Area</vt:lpstr>
      <vt:lpstr>'41小網発電所'!Print_Area</vt:lpstr>
      <vt:lpstr>'42風見発電所'!Print_Area</vt:lpstr>
      <vt:lpstr>'43足尾発電所'!Print_Area</vt:lpstr>
      <vt:lpstr>'44東荒川発電所'!Print_Area</vt:lpstr>
      <vt:lpstr>'47五十里発電所'!Print_Area</vt:lpstr>
      <vt:lpstr>'48小百川発電所'!Print_Area</vt:lpstr>
      <vt:lpstr>'5今市'!Print_Area</vt:lpstr>
      <vt:lpstr>供給価格算定書【自動転記】!Print_Area</vt:lpstr>
      <vt:lpstr>'電気【※記入(変更)しない】'!Print_Area</vt:lpstr>
    </vt:vector>
  </TitlesOfParts>
  <Manager/>
  <Company>栃木県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栃木県</dc:creator>
  <cp:keywords/>
  <dc:description/>
  <cp:lastModifiedBy>小窪　大介</cp:lastModifiedBy>
  <cp:revision/>
  <cp:lastPrinted>2025-07-07T04:32:48Z</cp:lastPrinted>
  <dcterms:created xsi:type="dcterms:W3CDTF">2012-04-11T06:51:52Z</dcterms:created>
  <dcterms:modified xsi:type="dcterms:W3CDTF">2025-07-14T07:30:10Z</dcterms:modified>
  <cp:category/>
  <cp:contentStatus/>
</cp:coreProperties>
</file>